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Himan file\Expencess details\Dec25\"/>
    </mc:Choice>
  </mc:AlternateContent>
  <xr:revisionPtr revIDLastSave="0" documentId="13_ncr:1_{FF0AF0B5-AF3A-4842-AF1D-EAD7FABE25F0}" xr6:coauthVersionLast="36" xr6:coauthVersionMax="47" xr10:uidLastSave="{00000000-0000-0000-0000-000000000000}"/>
  <bookViews>
    <workbookView xWindow="0" yWindow="0" windowWidth="16900" windowHeight="7160" xr2:uid="{9DFC3F5B-401D-49C8-9B26-8D49606B293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9" i="1" l="1"/>
  <c r="A20" i="1"/>
  <c r="A21" i="1"/>
  <c r="A22" i="1"/>
  <c r="A23" i="1"/>
  <c r="A24" i="1"/>
  <c r="A25" i="1"/>
  <c r="A26" i="1"/>
  <c r="A27" i="1"/>
  <c r="A28" i="1"/>
  <c r="A29" i="1" s="1"/>
  <c r="A30" i="1" s="1"/>
  <c r="A31" i="1" s="1"/>
  <c r="A32" i="1" s="1"/>
  <c r="A33" i="1" s="1"/>
  <c r="A15" i="1"/>
  <c r="A16" i="1"/>
  <c r="A17" i="1"/>
  <c r="A18" i="1"/>
  <c r="E11" i="1" l="1"/>
  <c r="E19" i="1"/>
  <c r="E24" i="1"/>
  <c r="A12" i="1"/>
  <c r="A13" i="1" s="1"/>
  <c r="A14" i="1" s="1"/>
  <c r="E32" i="1"/>
  <c r="E31" i="1"/>
  <c r="E30" i="1"/>
  <c r="E20" i="1"/>
  <c r="E18" i="1"/>
  <c r="E29" i="1"/>
  <c r="E27" i="1"/>
  <c r="E12" i="1"/>
  <c r="E26" i="1"/>
  <c r="E25" i="1"/>
  <c r="E17" i="1"/>
  <c r="E14" i="1"/>
  <c r="E22" i="1"/>
  <c r="E23" i="1"/>
  <c r="E16" i="1"/>
  <c r="E15" i="1"/>
  <c r="E21" i="1"/>
  <c r="E50" i="1" l="1"/>
</calcChain>
</file>

<file path=xl/sharedStrings.xml><?xml version="1.0" encoding="utf-8"?>
<sst xmlns="http://schemas.openxmlformats.org/spreadsheetml/2006/main" count="72" uniqueCount="42">
  <si>
    <t>Employee Name</t>
  </si>
  <si>
    <t xml:space="preserve">Sector 20, Gurgaon 122016, India </t>
  </si>
  <si>
    <t>B108, GoWork, Udyog Vihar Phase -1</t>
  </si>
  <si>
    <t>Purpose</t>
  </si>
  <si>
    <t>SL No</t>
  </si>
  <si>
    <t>Particulars</t>
  </si>
  <si>
    <t>Category</t>
  </si>
  <si>
    <t>Employee Id</t>
  </si>
  <si>
    <t>Bill Date</t>
  </si>
  <si>
    <t>Location</t>
  </si>
  <si>
    <t>Gurgaon</t>
  </si>
  <si>
    <t>Groyyo Private Limited</t>
  </si>
  <si>
    <t>Period</t>
  </si>
  <si>
    <t>Employee Signature</t>
  </si>
  <si>
    <t>Date</t>
  </si>
  <si>
    <t>Place</t>
  </si>
  <si>
    <t>Approver Name</t>
  </si>
  <si>
    <t>Approver Signature</t>
  </si>
  <si>
    <t>TOTAL</t>
  </si>
  <si>
    <t>Customer Name</t>
  </si>
  <si>
    <t>Groyyo 100</t>
  </si>
  <si>
    <t>Guest House Expencess BD</t>
  </si>
  <si>
    <t>Himanshu Bhardwaj</t>
  </si>
  <si>
    <t xml:space="preserve">Kitchen </t>
  </si>
  <si>
    <t>Amount INR</t>
  </si>
  <si>
    <t xml:space="preserve">Vegetables </t>
  </si>
  <si>
    <t>Vegetables , Milk, Chicken</t>
  </si>
  <si>
    <t>Milk</t>
  </si>
  <si>
    <t xml:space="preserve">Grocery </t>
  </si>
  <si>
    <t>Lunch</t>
  </si>
  <si>
    <t>Food</t>
  </si>
  <si>
    <t>Vegetables</t>
  </si>
  <si>
    <t>chicken</t>
  </si>
  <si>
    <t>From 1st Nov to Dec  2025</t>
  </si>
  <si>
    <t>Dinner</t>
  </si>
  <si>
    <t xml:space="preserve">Mobile Recharge </t>
  </si>
  <si>
    <t xml:space="preserve">Data recharge </t>
  </si>
  <si>
    <t>Airport to Hotels</t>
  </si>
  <si>
    <t xml:space="preserve">client </t>
  </si>
  <si>
    <t>Client entertainment expenses</t>
  </si>
  <si>
    <t>Taxi</t>
  </si>
  <si>
    <t xml:space="preserve">Client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</si>
</sst>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 &quot;₹&quot;\ * #,##0.00_ ;_ &quot;₹&quot;\ * \-#,##0.00_ ;_ &quot;₹&quot;\ * &quot;-&quot;??_ ;_ @_ "/>
    <numFmt numFmtId="43" formatCode="_ * #,##0.00_ ;_ * \-#,##0.00_ ;_ * &quot;-&quot;??_ ;_ @_ "/>
    <numFmt numFmtId="164" formatCode="_ * #,##0_ ;_ * \-#,##0_ ;_ * &quot;-&quot;??_ ;_ @_ "/>
    <numFmt numFmtId="165" formatCode="&quot;₹&quot;\ #,##0.0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9">
    <xf numFmtId="0" fontId="0" fillId="0" borderId="0" xfId="0"/>
    <xf numFmtId="17" fontId="0" fillId="0" borderId="0" xfId="0" quotePrefix="1" applyNumberFormat="1"/>
    <xf numFmtId="0" fontId="0" fillId="0" borderId="7" xfId="0" applyBorder="1"/>
    <xf numFmtId="0" fontId="0" fillId="0" borderId="8" xfId="0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2" fillId="0" borderId="0" xfId="0" applyFont="1"/>
    <xf numFmtId="0" fontId="0" fillId="0" borderId="3" xfId="0" applyBorder="1"/>
    <xf numFmtId="0" fontId="0" fillId="0" borderId="10" xfId="0" applyBorder="1" applyAlignment="1">
      <alignment horizontal="center"/>
    </xf>
    <xf numFmtId="0" fontId="0" fillId="0" borderId="13" xfId="0" applyBorder="1"/>
    <xf numFmtId="0" fontId="2" fillId="0" borderId="13" xfId="0" applyFont="1" applyBorder="1" applyAlignment="1">
      <alignment horizontal="center"/>
    </xf>
    <xf numFmtId="0" fontId="2" fillId="0" borderId="13" xfId="0" applyFont="1" applyBorder="1"/>
    <xf numFmtId="0" fontId="2" fillId="0" borderId="3" xfId="0" applyFont="1" applyBorder="1"/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" xfId="0" applyFont="1" applyBorder="1" applyAlignment="1">
      <alignment horizont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4" fontId="0" fillId="0" borderId="1" xfId="0" applyNumberFormat="1" applyBorder="1" applyAlignment="1">
      <alignment horizontal="center"/>
    </xf>
    <xf numFmtId="15" fontId="0" fillId="0" borderId="1" xfId="0" applyNumberFormat="1" applyBorder="1" applyAlignment="1">
      <alignment horizontal="center"/>
    </xf>
    <xf numFmtId="14" fontId="0" fillId="0" borderId="1" xfId="0" applyNumberFormat="1" applyFont="1" applyBorder="1" applyAlignment="1">
      <alignment horizontal="center" vertical="center"/>
    </xf>
    <xf numFmtId="0" fontId="0" fillId="0" borderId="5" xfId="0" applyBorder="1"/>
    <xf numFmtId="0" fontId="0" fillId="0" borderId="0" xfId="0" applyBorder="1"/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0" fillId="0" borderId="18" xfId="0" applyBorder="1"/>
    <xf numFmtId="0" fontId="0" fillId="0" borderId="10" xfId="0" applyBorder="1" applyAlignment="1">
      <alignment horizontal="left"/>
    </xf>
    <xf numFmtId="0" fontId="0" fillId="0" borderId="4" xfId="0" applyBorder="1" applyAlignment="1">
      <alignment horizontal="center"/>
    </xf>
    <xf numFmtId="0" fontId="0" fillId="0" borderId="6" xfId="0" quotePrefix="1" applyBorder="1" applyAlignment="1">
      <alignment horizontal="center"/>
    </xf>
    <xf numFmtId="165" fontId="2" fillId="0" borderId="17" xfId="0" applyNumberFormat="1" applyFont="1" applyBorder="1" applyAlignment="1">
      <alignment horizontal="center" vertical="center"/>
    </xf>
    <xf numFmtId="165" fontId="0" fillId="0" borderId="11" xfId="0" applyNumberFormat="1" applyFont="1" applyBorder="1" applyAlignment="1">
      <alignment horizontal="center" vertical="center"/>
    </xf>
    <xf numFmtId="165" fontId="0" fillId="0" borderId="11" xfId="0" applyNumberFormat="1" applyBorder="1" applyAlignment="1">
      <alignment horizontal="center" vertical="center"/>
    </xf>
    <xf numFmtId="165" fontId="0" fillId="0" borderId="11" xfId="1" applyNumberFormat="1" applyFont="1" applyBorder="1" applyAlignment="1">
      <alignment horizontal="center" vertical="center"/>
    </xf>
    <xf numFmtId="165" fontId="0" fillId="0" borderId="11" xfId="0" applyNumberFormat="1" applyBorder="1" applyAlignment="1">
      <alignment horizontal="center"/>
    </xf>
    <xf numFmtId="165" fontId="0" fillId="0" borderId="11" xfId="1" applyNumberFormat="1" applyFont="1" applyBorder="1" applyAlignment="1">
      <alignment horizontal="center"/>
    </xf>
    <xf numFmtId="44" fontId="0" fillId="0" borderId="11" xfId="0" applyNumberFormat="1" applyBorder="1" applyAlignment="1">
      <alignment horizontal="center"/>
    </xf>
    <xf numFmtId="164" fontId="0" fillId="0" borderId="11" xfId="1" applyNumberFormat="1" applyFont="1" applyBorder="1" applyAlignment="1">
      <alignment horizontal="center"/>
    </xf>
    <xf numFmtId="164" fontId="0" fillId="0" borderId="19" xfId="1" applyNumberFormat="1" applyFont="1" applyBorder="1" applyAlignment="1">
      <alignment horizontal="center"/>
    </xf>
    <xf numFmtId="0" fontId="0" fillId="0" borderId="12" xfId="0" applyBorder="1"/>
    <xf numFmtId="164" fontId="2" fillId="0" borderId="14" xfId="1" applyNumberFormat="1" applyFont="1" applyBorder="1" applyAlignment="1">
      <alignment horizontal="center"/>
    </xf>
    <xf numFmtId="0" fontId="0" fillId="0" borderId="2" xfId="0" applyBorder="1"/>
    <xf numFmtId="14" fontId="0" fillId="0" borderId="0" xfId="0" applyNumberForma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53B24-E140-4B4A-9C58-B60E9D593F1B}">
  <sheetPr>
    <pageSetUpPr fitToPage="1"/>
  </sheetPr>
  <dimension ref="A1:E57"/>
  <sheetViews>
    <sheetView tabSelected="1" workbookViewId="0">
      <pane xSplit="5" ySplit="10" topLeftCell="F11" activePane="bottomRight" state="frozen"/>
      <selection pane="topRight" activeCell="F1" sqref="F1"/>
      <selection pane="bottomLeft" activeCell="A11" sqref="A11"/>
      <selection pane="bottomRight" activeCell="B24" sqref="B24"/>
    </sheetView>
  </sheetViews>
  <sheetFormatPr defaultRowHeight="14.5" x14ac:dyDescent="0.35"/>
  <cols>
    <col min="1" max="1" width="6.453125" customWidth="1"/>
    <col min="2" max="2" width="13.26953125" customWidth="1"/>
    <col min="3" max="3" width="46.453125" customWidth="1"/>
    <col min="4" max="4" width="13.1796875" customWidth="1"/>
    <col min="5" max="5" width="13.90625" style="13" customWidth="1"/>
  </cols>
  <sheetData>
    <row r="1" spans="1:5" x14ac:dyDescent="0.35">
      <c r="A1" s="48" t="s">
        <v>11</v>
      </c>
      <c r="B1" s="49"/>
      <c r="C1" s="49"/>
      <c r="D1" s="49"/>
      <c r="E1" s="50"/>
    </row>
    <row r="2" spans="1:5" x14ac:dyDescent="0.35">
      <c r="A2" s="51" t="s">
        <v>2</v>
      </c>
      <c r="B2" s="52"/>
      <c r="C2" s="52"/>
      <c r="D2" s="52"/>
      <c r="E2" s="53"/>
    </row>
    <row r="3" spans="1:5" ht="15" thickBot="1" x14ac:dyDescent="0.4">
      <c r="A3" s="54" t="s">
        <v>1</v>
      </c>
      <c r="B3" s="55"/>
      <c r="C3" s="55"/>
      <c r="D3" s="55"/>
      <c r="E3" s="56"/>
    </row>
    <row r="4" spans="1:5" x14ac:dyDescent="0.35">
      <c r="A4" s="57" t="s">
        <v>0</v>
      </c>
      <c r="B4" s="58"/>
      <c r="C4" s="7" t="s">
        <v>20</v>
      </c>
      <c r="D4" s="12" t="s">
        <v>7</v>
      </c>
      <c r="E4" s="31">
        <v>483</v>
      </c>
    </row>
    <row r="5" spans="1:5" x14ac:dyDescent="0.35">
      <c r="A5" s="46" t="s">
        <v>12</v>
      </c>
      <c r="B5" s="47"/>
      <c r="C5" s="1" t="s">
        <v>33</v>
      </c>
      <c r="D5" s="6" t="s">
        <v>9</v>
      </c>
      <c r="E5" s="32" t="s">
        <v>10</v>
      </c>
    </row>
    <row r="6" spans="1:5" x14ac:dyDescent="0.35">
      <c r="A6" s="46" t="s">
        <v>3</v>
      </c>
      <c r="B6" s="47"/>
      <c r="C6" t="s">
        <v>21</v>
      </c>
      <c r="E6" s="14"/>
    </row>
    <row r="7" spans="1:5" x14ac:dyDescent="0.35">
      <c r="A7" s="46" t="s">
        <v>19</v>
      </c>
      <c r="B7" s="47"/>
      <c r="C7" t="s">
        <v>22</v>
      </c>
      <c r="E7" s="14"/>
    </row>
    <row r="8" spans="1:5" x14ac:dyDescent="0.35">
      <c r="A8" s="46"/>
      <c r="B8" s="47"/>
      <c r="E8" s="14"/>
    </row>
    <row r="9" spans="1:5" ht="15" thickBot="1" x14ac:dyDescent="0.4">
      <c r="A9" s="25"/>
      <c r="B9" s="26"/>
      <c r="C9" s="26"/>
      <c r="D9" s="26"/>
      <c r="E9" s="14"/>
    </row>
    <row r="10" spans="1:5" s="6" customFormat="1" x14ac:dyDescent="0.35">
      <c r="A10" s="27" t="s">
        <v>4</v>
      </c>
      <c r="B10" s="28" t="s">
        <v>8</v>
      </c>
      <c r="C10" s="28" t="s">
        <v>5</v>
      </c>
      <c r="D10" s="28" t="s">
        <v>6</v>
      </c>
      <c r="E10" s="33" t="s">
        <v>24</v>
      </c>
    </row>
    <row r="11" spans="1:5" x14ac:dyDescent="0.35">
      <c r="A11" s="8">
        <v>1</v>
      </c>
      <c r="B11" s="22">
        <v>45973</v>
      </c>
      <c r="C11" s="4" t="s">
        <v>39</v>
      </c>
      <c r="D11" s="4" t="s">
        <v>38</v>
      </c>
      <c r="E11" s="37">
        <f>7000/1.3</f>
        <v>5384.6153846153848</v>
      </c>
    </row>
    <row r="12" spans="1:5" x14ac:dyDescent="0.35">
      <c r="A12" s="8">
        <f>A11+1</f>
        <v>2</v>
      </c>
      <c r="B12" s="24">
        <v>45975</v>
      </c>
      <c r="C12" s="16" t="s">
        <v>32</v>
      </c>
      <c r="D12" s="16" t="s">
        <v>23</v>
      </c>
      <c r="E12" s="34">
        <f>161/1.3</f>
        <v>123.84615384615384</v>
      </c>
    </row>
    <row r="13" spans="1:5" x14ac:dyDescent="0.35">
      <c r="A13" s="8">
        <f t="shared" ref="A13:A33" si="0">A12+1</f>
        <v>3</v>
      </c>
      <c r="B13" s="23">
        <v>45982</v>
      </c>
      <c r="C13" s="4" t="s">
        <v>39</v>
      </c>
      <c r="D13" s="4" t="s">
        <v>41</v>
      </c>
      <c r="E13" s="38">
        <v>4280</v>
      </c>
    </row>
    <row r="14" spans="1:5" x14ac:dyDescent="0.35">
      <c r="A14" s="8">
        <f t="shared" si="0"/>
        <v>4</v>
      </c>
      <c r="B14" s="24">
        <v>45988</v>
      </c>
      <c r="C14" s="19" t="s">
        <v>30</v>
      </c>
      <c r="D14" s="16" t="s">
        <v>29</v>
      </c>
      <c r="E14" s="34">
        <f>658/1.3</f>
        <v>506.15384615384613</v>
      </c>
    </row>
    <row r="15" spans="1:5" x14ac:dyDescent="0.35">
      <c r="A15" s="8">
        <f t="shared" si="0"/>
        <v>5</v>
      </c>
      <c r="B15" s="17">
        <v>45992</v>
      </c>
      <c r="C15" s="20" t="s">
        <v>27</v>
      </c>
      <c r="D15" s="4" t="s">
        <v>23</v>
      </c>
      <c r="E15" s="35">
        <f>116/1.3</f>
        <v>89.230769230769226</v>
      </c>
    </row>
    <row r="16" spans="1:5" x14ac:dyDescent="0.35">
      <c r="A16" s="8">
        <f t="shared" si="0"/>
        <v>6</v>
      </c>
      <c r="B16" s="17">
        <v>45992</v>
      </c>
      <c r="C16" s="20" t="s">
        <v>28</v>
      </c>
      <c r="D16" s="4" t="s">
        <v>23</v>
      </c>
      <c r="E16" s="35">
        <f>2252/1.3</f>
        <v>1732.3076923076922</v>
      </c>
    </row>
    <row r="17" spans="1:5" x14ac:dyDescent="0.35">
      <c r="A17" s="8">
        <f t="shared" si="0"/>
        <v>7</v>
      </c>
      <c r="B17" s="24">
        <v>45994</v>
      </c>
      <c r="C17" s="19" t="s">
        <v>31</v>
      </c>
      <c r="D17" s="16" t="s">
        <v>23</v>
      </c>
      <c r="E17" s="34">
        <f>245/1.3</f>
        <v>188.46153846153845</v>
      </c>
    </row>
    <row r="18" spans="1:5" x14ac:dyDescent="0.35">
      <c r="A18" s="8">
        <f t="shared" si="0"/>
        <v>8</v>
      </c>
      <c r="B18" s="24">
        <v>45995</v>
      </c>
      <c r="C18" s="19" t="s">
        <v>32</v>
      </c>
      <c r="D18" s="16" t="s">
        <v>23</v>
      </c>
      <c r="E18" s="34">
        <f>500/1.3</f>
        <v>384.61538461538458</v>
      </c>
    </row>
    <row r="19" spans="1:5" x14ac:dyDescent="0.35">
      <c r="A19" s="8">
        <f t="shared" si="0"/>
        <v>9</v>
      </c>
      <c r="B19" s="24">
        <v>45995</v>
      </c>
      <c r="C19" s="19" t="s">
        <v>35</v>
      </c>
      <c r="D19" s="16" t="s">
        <v>36</v>
      </c>
      <c r="E19" s="34">
        <f>549/1.3</f>
        <v>422.30769230769232</v>
      </c>
    </row>
    <row r="20" spans="1:5" x14ac:dyDescent="0.35">
      <c r="A20" s="8">
        <f t="shared" si="0"/>
        <v>10</v>
      </c>
      <c r="B20" s="24">
        <v>45995</v>
      </c>
      <c r="C20" s="19" t="s">
        <v>32</v>
      </c>
      <c r="D20" s="16" t="s">
        <v>23</v>
      </c>
      <c r="E20" s="34">
        <f>283/1.3</f>
        <v>217.69230769230768</v>
      </c>
    </row>
    <row r="21" spans="1:5" x14ac:dyDescent="0.35">
      <c r="A21" s="8">
        <f t="shared" si="0"/>
        <v>11</v>
      </c>
      <c r="B21" s="17">
        <v>45996</v>
      </c>
      <c r="C21" s="20" t="s">
        <v>28</v>
      </c>
      <c r="D21" s="4" t="s">
        <v>23</v>
      </c>
      <c r="E21" s="36">
        <f>2337/1.3</f>
        <v>1797.6923076923076</v>
      </c>
    </row>
    <row r="22" spans="1:5" x14ac:dyDescent="0.35">
      <c r="A22" s="8">
        <f t="shared" si="0"/>
        <v>12</v>
      </c>
      <c r="B22" s="17">
        <v>45996</v>
      </c>
      <c r="C22" s="20" t="s">
        <v>25</v>
      </c>
      <c r="D22" s="4" t="s">
        <v>23</v>
      </c>
      <c r="E22" s="36">
        <f>150/1.3</f>
        <v>115.38461538461539</v>
      </c>
    </row>
    <row r="23" spans="1:5" x14ac:dyDescent="0.35">
      <c r="A23" s="8">
        <f t="shared" si="0"/>
        <v>13</v>
      </c>
      <c r="B23" s="17">
        <v>46000</v>
      </c>
      <c r="C23" s="20" t="s">
        <v>28</v>
      </c>
      <c r="D23" s="4" t="s">
        <v>23</v>
      </c>
      <c r="E23" s="36">
        <f>2143/1.3</f>
        <v>1648.4615384615383</v>
      </c>
    </row>
    <row r="24" spans="1:5" x14ac:dyDescent="0.35">
      <c r="A24" s="8">
        <f t="shared" si="0"/>
        <v>14</v>
      </c>
      <c r="B24" s="17">
        <v>46000</v>
      </c>
      <c r="C24" s="21" t="s">
        <v>30</v>
      </c>
      <c r="D24" s="18" t="s">
        <v>34</v>
      </c>
      <c r="E24" s="37">
        <f>2534/1.3</f>
        <v>1949.2307692307691</v>
      </c>
    </row>
    <row r="25" spans="1:5" x14ac:dyDescent="0.35">
      <c r="A25" s="8">
        <f t="shared" si="0"/>
        <v>15</v>
      </c>
      <c r="B25" s="17">
        <v>46003</v>
      </c>
      <c r="C25" s="20" t="s">
        <v>28</v>
      </c>
      <c r="D25" s="4" t="s">
        <v>23</v>
      </c>
      <c r="E25" s="36">
        <f>2924/1.3</f>
        <v>2249.2307692307691</v>
      </c>
    </row>
    <row r="26" spans="1:5" x14ac:dyDescent="0.35">
      <c r="A26" s="8">
        <f t="shared" si="0"/>
        <v>16</v>
      </c>
      <c r="B26" s="17">
        <v>46002</v>
      </c>
      <c r="C26" s="20" t="s">
        <v>28</v>
      </c>
      <c r="D26" s="4" t="s">
        <v>23</v>
      </c>
      <c r="E26" s="36">
        <f>138/1.3</f>
        <v>106.15384615384615</v>
      </c>
    </row>
    <row r="27" spans="1:5" x14ac:dyDescent="0.35">
      <c r="A27" s="8">
        <f t="shared" si="0"/>
        <v>17</v>
      </c>
      <c r="B27" s="17">
        <v>46002</v>
      </c>
      <c r="C27" s="20" t="s">
        <v>32</v>
      </c>
      <c r="D27" s="4" t="s">
        <v>23</v>
      </c>
      <c r="E27" s="36">
        <f>699/1.3</f>
        <v>537.69230769230762</v>
      </c>
    </row>
    <row r="28" spans="1:5" x14ac:dyDescent="0.35">
      <c r="A28" s="8">
        <f t="shared" si="0"/>
        <v>18</v>
      </c>
      <c r="B28" s="17">
        <v>46003</v>
      </c>
      <c r="C28" s="20" t="s">
        <v>26</v>
      </c>
      <c r="D28" s="4" t="s">
        <v>23</v>
      </c>
      <c r="E28" s="36">
        <v>580.1</v>
      </c>
    </row>
    <row r="29" spans="1:5" x14ac:dyDescent="0.35">
      <c r="A29" s="8">
        <f t="shared" si="0"/>
        <v>19</v>
      </c>
      <c r="B29" s="17">
        <v>46007</v>
      </c>
      <c r="C29" s="20" t="s">
        <v>28</v>
      </c>
      <c r="D29" s="4" t="s">
        <v>23</v>
      </c>
      <c r="E29" s="38">
        <f>2620/1.3</f>
        <v>2015.3846153846152</v>
      </c>
    </row>
    <row r="30" spans="1:5" x14ac:dyDescent="0.35">
      <c r="A30" s="8">
        <f t="shared" si="0"/>
        <v>20</v>
      </c>
      <c r="B30" s="22">
        <v>46010</v>
      </c>
      <c r="C30" s="20" t="s">
        <v>28</v>
      </c>
      <c r="D30" s="4" t="s">
        <v>23</v>
      </c>
      <c r="E30" s="38">
        <f>2028/1.3</f>
        <v>1560</v>
      </c>
    </row>
    <row r="31" spans="1:5" x14ac:dyDescent="0.35">
      <c r="A31" s="8">
        <f t="shared" si="0"/>
        <v>21</v>
      </c>
      <c r="B31" s="22">
        <v>46010</v>
      </c>
      <c r="C31" s="20" t="s">
        <v>32</v>
      </c>
      <c r="D31" s="4" t="s">
        <v>23</v>
      </c>
      <c r="E31" s="38">
        <f>700/1.3</f>
        <v>538.46153846153845</v>
      </c>
    </row>
    <row r="32" spans="1:5" x14ac:dyDescent="0.35">
      <c r="A32" s="8">
        <f t="shared" si="0"/>
        <v>22</v>
      </c>
      <c r="B32" s="22">
        <v>46011</v>
      </c>
      <c r="C32" s="21" t="s">
        <v>28</v>
      </c>
      <c r="D32" s="18" t="s">
        <v>23</v>
      </c>
      <c r="E32" s="37">
        <f>285/1.3</f>
        <v>219.23076923076923</v>
      </c>
    </row>
    <row r="33" spans="1:5" x14ac:dyDescent="0.35">
      <c r="A33" s="8">
        <f t="shared" si="0"/>
        <v>23</v>
      </c>
      <c r="B33" s="22">
        <v>46012</v>
      </c>
      <c r="C33" s="21" t="s">
        <v>37</v>
      </c>
      <c r="D33" s="18" t="s">
        <v>40</v>
      </c>
      <c r="E33" s="39">
        <v>670</v>
      </c>
    </row>
    <row r="34" spans="1:5" x14ac:dyDescent="0.35">
      <c r="A34" s="8"/>
      <c r="B34" s="22"/>
      <c r="C34" s="5"/>
      <c r="D34" s="5"/>
      <c r="E34" s="37"/>
    </row>
    <row r="35" spans="1:5" x14ac:dyDescent="0.35">
      <c r="A35" s="8"/>
      <c r="B35" s="23"/>
      <c r="C35" s="5"/>
      <c r="D35" s="5"/>
      <c r="E35" s="38"/>
    </row>
    <row r="36" spans="1:5" x14ac:dyDescent="0.35">
      <c r="A36" s="8"/>
      <c r="B36" s="4"/>
      <c r="C36" s="5"/>
      <c r="D36" s="5"/>
      <c r="E36" s="38"/>
    </row>
    <row r="37" spans="1:5" x14ac:dyDescent="0.35">
      <c r="A37" s="8"/>
      <c r="B37" s="5"/>
      <c r="C37" s="5"/>
      <c r="D37" s="5"/>
      <c r="E37" s="40"/>
    </row>
    <row r="38" spans="1:5" x14ac:dyDescent="0.35">
      <c r="A38" s="8"/>
      <c r="B38" s="5"/>
      <c r="C38" s="5"/>
      <c r="D38" s="5"/>
      <c r="E38" s="40"/>
    </row>
    <row r="39" spans="1:5" x14ac:dyDescent="0.35">
      <c r="A39" s="8"/>
      <c r="B39" s="5"/>
      <c r="C39" s="5"/>
      <c r="D39" s="5"/>
      <c r="E39" s="40"/>
    </row>
    <row r="40" spans="1:5" x14ac:dyDescent="0.35">
      <c r="A40" s="8"/>
      <c r="B40" s="5"/>
      <c r="C40" s="5"/>
      <c r="D40" s="5"/>
      <c r="E40" s="40"/>
    </row>
    <row r="41" spans="1:5" x14ac:dyDescent="0.35">
      <c r="A41" s="8"/>
      <c r="B41" s="5"/>
      <c r="C41" s="5"/>
      <c r="D41" s="5"/>
      <c r="E41" s="40"/>
    </row>
    <row r="42" spans="1:5" x14ac:dyDescent="0.35">
      <c r="A42" s="8"/>
      <c r="B42" s="5"/>
      <c r="C42" s="5"/>
      <c r="D42" s="5"/>
      <c r="E42" s="40"/>
    </row>
    <row r="43" spans="1:5" x14ac:dyDescent="0.35">
      <c r="A43" s="8"/>
      <c r="B43" s="5"/>
      <c r="C43" s="5"/>
      <c r="D43" s="5"/>
      <c r="E43" s="40"/>
    </row>
    <row r="44" spans="1:5" x14ac:dyDescent="0.35">
      <c r="A44" s="8"/>
      <c r="B44" s="5"/>
      <c r="C44" s="5"/>
      <c r="D44" s="5"/>
      <c r="E44" s="40"/>
    </row>
    <row r="45" spans="1:5" x14ac:dyDescent="0.35">
      <c r="A45" s="30"/>
      <c r="B45" s="5"/>
      <c r="C45" s="5"/>
      <c r="D45" s="5"/>
      <c r="E45" s="40"/>
    </row>
    <row r="46" spans="1:5" x14ac:dyDescent="0.35">
      <c r="A46" s="30" t="s">
        <v>13</v>
      </c>
      <c r="B46" s="5"/>
      <c r="C46" s="5"/>
      <c r="D46" s="5"/>
      <c r="E46" s="40"/>
    </row>
    <row r="47" spans="1:5" x14ac:dyDescent="0.35">
      <c r="A47" s="30" t="s">
        <v>14</v>
      </c>
      <c r="B47" s="5"/>
      <c r="C47" s="5"/>
      <c r="D47" s="5"/>
      <c r="E47" s="40"/>
    </row>
    <row r="48" spans="1:5" ht="15" thickBot="1" x14ac:dyDescent="0.4">
      <c r="A48" s="30" t="s">
        <v>15</v>
      </c>
      <c r="B48" s="5"/>
      <c r="C48" s="5"/>
      <c r="D48" s="5"/>
      <c r="E48" s="40"/>
    </row>
    <row r="49" spans="1:5" ht="15" thickBot="1" x14ac:dyDescent="0.4">
      <c r="A49" s="44"/>
      <c r="B49" s="29"/>
      <c r="C49" s="29"/>
      <c r="D49" s="29"/>
      <c r="E49" s="41"/>
    </row>
    <row r="50" spans="1:5" ht="15" thickBot="1" x14ac:dyDescent="0.4">
      <c r="A50" s="42"/>
      <c r="B50" s="9"/>
      <c r="C50" s="10" t="s">
        <v>18</v>
      </c>
      <c r="D50" s="11"/>
      <c r="E50" s="43">
        <f>SUM(E11:E48)</f>
        <v>27316.253846153846</v>
      </c>
    </row>
    <row r="51" spans="1:5" x14ac:dyDescent="0.35">
      <c r="A51" s="25"/>
      <c r="B51" s="7"/>
      <c r="C51" s="7"/>
      <c r="D51" s="7"/>
      <c r="E51" s="31"/>
    </row>
    <row r="52" spans="1:5" x14ac:dyDescent="0.35">
      <c r="A52" s="25"/>
      <c r="B52" s="26"/>
      <c r="C52" s="26"/>
      <c r="D52" s="26"/>
      <c r="E52" s="14"/>
    </row>
    <row r="53" spans="1:5" x14ac:dyDescent="0.35">
      <c r="A53" s="25"/>
      <c r="B53" s="26"/>
      <c r="C53" s="26"/>
      <c r="D53" s="26"/>
      <c r="E53" s="14"/>
    </row>
    <row r="54" spans="1:5" x14ac:dyDescent="0.35">
      <c r="A54" s="25"/>
      <c r="B54" s="26"/>
      <c r="C54" s="26"/>
      <c r="D54" s="26" t="s">
        <v>17</v>
      </c>
      <c r="E54" s="14"/>
    </row>
    <row r="55" spans="1:5" x14ac:dyDescent="0.35">
      <c r="B55" s="45">
        <v>46014</v>
      </c>
      <c r="C55" s="26"/>
      <c r="D55" s="26" t="s">
        <v>16</v>
      </c>
      <c r="E55" s="14"/>
    </row>
    <row r="56" spans="1:5" x14ac:dyDescent="0.35">
      <c r="B56" s="26" t="s">
        <v>10</v>
      </c>
      <c r="C56" s="26"/>
      <c r="D56" s="26"/>
      <c r="E56" s="14"/>
    </row>
    <row r="57" spans="1:5" ht="15" thickBot="1" x14ac:dyDescent="0.4">
      <c r="A57" s="2"/>
      <c r="B57" s="3"/>
      <c r="C57" s="3"/>
      <c r="D57" s="3"/>
      <c r="E57" s="15"/>
    </row>
  </sheetData>
  <mergeCells count="8">
    <mergeCell ref="A7:B7"/>
    <mergeCell ref="A8:B8"/>
    <mergeCell ref="A1:E1"/>
    <mergeCell ref="A2:E2"/>
    <mergeCell ref="A3:E3"/>
    <mergeCell ref="A4:B4"/>
    <mergeCell ref="A5:B5"/>
    <mergeCell ref="A6:B6"/>
  </mergeCells>
  <pageMargins left="0.70866141732283472" right="0.70866141732283472" top="0.74803149606299213" bottom="0.74803149606299213" header="0.31496062992125984" footer="0.31496062992125984"/>
  <pageSetup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Kaushal</dc:creator>
  <cp:lastModifiedBy>lap 258</cp:lastModifiedBy>
  <cp:lastPrinted>2025-06-07T07:00:59Z</cp:lastPrinted>
  <dcterms:created xsi:type="dcterms:W3CDTF">2025-06-02T15:59:45Z</dcterms:created>
  <dcterms:modified xsi:type="dcterms:W3CDTF">2025-12-23T09:08:42Z</dcterms:modified>
</cp:coreProperties>
</file>