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ap26\OneDrive\Desktop\Reimbursement\November December 2025\"/>
    </mc:Choice>
  </mc:AlternateContent>
  <xr:revisionPtr revIDLastSave="30" documentId="11_F25DC773A252ABDACC104850695C557C5ADE58E4" xr6:coauthVersionLast="36" xr6:coauthVersionMax="36" xr10:uidLastSave="{F627A2E0-A66C-483D-9021-2A47A3468A17}"/>
  <bookViews>
    <workbookView xWindow="0" yWindow="0" windowWidth="22260" windowHeight="12650" xr2:uid="{00000000-000D-0000-FFFF-FFFF00000000}"/>
  </bookViews>
  <sheets>
    <sheet name="Sheet1 (2)" sheetId="2" r:id="rId1"/>
    <sheet name="Sheet1" sheetId="1" r:id="rId2"/>
  </sheets>
  <definedNames>
    <definedName name="_xlnm._FilterDatabase" localSheetId="0" hidden="1">'Sheet1 (2)'!$A$10:$H$48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2" l="1"/>
  <c r="H48" i="2"/>
  <c r="H40" i="2"/>
  <c r="E13" i="2"/>
  <c r="E47" i="2"/>
  <c r="E46" i="2"/>
  <c r="E45" i="2"/>
  <c r="E41" i="2"/>
  <c r="E42" i="2"/>
  <c r="E27" i="2"/>
  <c r="H39" i="2"/>
  <c r="H38" i="2"/>
  <c r="E37" i="2"/>
  <c r="E44" i="2"/>
  <c r="E43" i="2"/>
  <c r="E28" i="2"/>
  <c r="E26" i="2"/>
  <c r="E23" i="2"/>
  <c r="E22" i="2"/>
  <c r="E18" i="2"/>
  <c r="E15" i="2"/>
  <c r="E14" i="2"/>
  <c r="E36" i="2"/>
  <c r="E34" i="2"/>
  <c r="E31" i="2"/>
  <c r="E25" i="2"/>
  <c r="E20" i="2"/>
  <c r="E17" i="2"/>
  <c r="E12" i="2"/>
  <c r="E35" i="2"/>
  <c r="E33" i="2"/>
  <c r="E32" i="2"/>
  <c r="E30" i="2"/>
  <c r="E29" i="2"/>
  <c r="E24" i="2"/>
  <c r="E21" i="2"/>
  <c r="E19" i="2"/>
  <c r="E16" i="2"/>
  <c r="E11" i="2"/>
  <c r="G52" i="2"/>
  <c r="G54" i="2" s="1"/>
  <c r="H52" i="2" l="1"/>
  <c r="H54" i="2" s="1"/>
  <c r="I54" i="2" s="1"/>
  <c r="E52" i="2"/>
</calcChain>
</file>

<file path=xl/sharedStrings.xml><?xml version="1.0" encoding="utf-8"?>
<sst xmlns="http://schemas.openxmlformats.org/spreadsheetml/2006/main" count="107" uniqueCount="44">
  <si>
    <t>Groyyo Private Limited</t>
  </si>
  <si>
    <t>B108, GoWork, Udyog Vihar Phase -1</t>
  </si>
  <si>
    <t xml:space="preserve">Sector 20, Gurgaon 122016, India </t>
  </si>
  <si>
    <t>Employee Name</t>
  </si>
  <si>
    <t>Divyanshu Chawla</t>
  </si>
  <si>
    <t>Employee Id</t>
  </si>
  <si>
    <t>Period</t>
  </si>
  <si>
    <t>Location</t>
  </si>
  <si>
    <t>Gurgaon</t>
  </si>
  <si>
    <t>Purpose</t>
  </si>
  <si>
    <t>Travel Expenses - Gurgaon-Dhaka</t>
  </si>
  <si>
    <t>Customer Name</t>
  </si>
  <si>
    <t>SL No</t>
  </si>
  <si>
    <t>Bill Date</t>
  </si>
  <si>
    <t>Particulars</t>
  </si>
  <si>
    <t>Category</t>
  </si>
  <si>
    <t>Amount</t>
  </si>
  <si>
    <t>BDT Amt</t>
  </si>
  <si>
    <t>INR Amt</t>
  </si>
  <si>
    <t>Taxi Fare - Gurgaon Sector 107  to IGI Terminal 3</t>
  </si>
  <si>
    <t>Travel</t>
  </si>
  <si>
    <t>Mobile Recharge</t>
  </si>
  <si>
    <t>Vehicle Passage Toll</t>
  </si>
  <si>
    <t>Food Delivery - Food Panda</t>
  </si>
  <si>
    <t>Food</t>
  </si>
  <si>
    <t>Food - Dine In</t>
  </si>
  <si>
    <t>Taxi Fare - IGI Terminal 3 to Gurgaon Sector 107</t>
  </si>
  <si>
    <t>Groceries - Local</t>
  </si>
  <si>
    <t>TOTAL</t>
  </si>
  <si>
    <t>Conversion rate</t>
  </si>
  <si>
    <t>Employee Signature</t>
  </si>
  <si>
    <t>Approver Signature</t>
  </si>
  <si>
    <t>Date</t>
  </si>
  <si>
    <t>Approver Name</t>
  </si>
  <si>
    <t>Place</t>
  </si>
  <si>
    <t>Swisscontact, Dekko Designs Ltd., SUAD Garments Industries Ltd.</t>
  </si>
  <si>
    <t>From 1st Nov to 6th Dec 2025</t>
  </si>
  <si>
    <t>Groceries</t>
  </si>
  <si>
    <t>Medical Consultation</t>
  </si>
  <si>
    <t>Medical</t>
  </si>
  <si>
    <t>Pharmacy Bill</t>
  </si>
  <si>
    <t>Taxi Fare - Baridhara Office - Dhaka Airport</t>
  </si>
  <si>
    <t>Telecom</t>
  </si>
  <si>
    <t>Flight Ticket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</si>
</sst>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09]d\-mmm\-yy;@"/>
    <numFmt numFmtId="165" formatCode="_([$INR]\ * #,##0.00_);_([$INR]\ * \(#,##0.00\);_([$INR]\ * &quot;-&quot;??_);_(@_)"/>
    <numFmt numFmtId="166" formatCode="[$INR]\ #,##0.00"/>
    <numFmt numFmtId="167" formatCode="_([$INR]\ * #,##0.0_);_([$INR]\ * \(#,##0.0\);_([$INR]\ * &quot;-&quot;?_);_(@_)"/>
    <numFmt numFmtId="168" formatCode="[$BDT]\ #,##0.00"/>
    <numFmt numFmtId="169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60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3" fillId="0" borderId="3" xfId="0" applyFont="1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17" fontId="0" fillId="0" borderId="0" xfId="0" quotePrefix="1" applyNumberFormat="1"/>
    <xf numFmtId="0" fontId="3" fillId="0" borderId="0" xfId="0" applyFont="1"/>
    <xf numFmtId="0" fontId="0" fillId="0" borderId="6" xfId="0" quotePrefix="1" applyBorder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4" xfId="0" applyBorder="1" applyAlignment="1"/>
    <xf numFmtId="0" fontId="0" fillId="0" borderId="15" xfId="0" applyBorder="1" applyAlignment="1"/>
    <xf numFmtId="165" fontId="0" fillId="0" borderId="16" xfId="1" applyNumberFormat="1" applyFont="1" applyBorder="1" applyAlignment="1"/>
    <xf numFmtId="165" fontId="0" fillId="0" borderId="0" xfId="1" applyNumberFormat="1" applyFont="1" applyBorder="1" applyAlignment="1"/>
    <xf numFmtId="167" fontId="0" fillId="0" borderId="0" xfId="0" applyNumberFormat="1" applyFill="1"/>
    <xf numFmtId="0" fontId="0" fillId="0" borderId="14" xfId="0" applyFill="1" applyBorder="1" applyAlignment="1"/>
    <xf numFmtId="168" fontId="0" fillId="0" borderId="0" xfId="0" applyNumberFormat="1"/>
    <xf numFmtId="167" fontId="0" fillId="0" borderId="0" xfId="0" applyNumberFormat="1"/>
    <xf numFmtId="0" fontId="0" fillId="0" borderId="17" xfId="0" applyBorder="1" applyAlignment="1">
      <alignment horizontal="center"/>
    </xf>
    <xf numFmtId="0" fontId="0" fillId="0" borderId="18" xfId="0" applyBorder="1"/>
    <xf numFmtId="169" fontId="0" fillId="0" borderId="19" xfId="1" applyNumberFormat="1" applyFont="1" applyBorder="1"/>
    <xf numFmtId="169" fontId="0" fillId="0" borderId="0" xfId="1" applyNumberFormat="1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3" fillId="0" borderId="21" xfId="0" applyFont="1" applyBorder="1" applyAlignment="1">
      <alignment horizontal="center"/>
    </xf>
    <xf numFmtId="0" fontId="3" fillId="0" borderId="21" xfId="0" applyFont="1" applyBorder="1"/>
    <xf numFmtId="43" fontId="3" fillId="0" borderId="22" xfId="1" applyNumberFormat="1" applyFont="1" applyBorder="1"/>
    <xf numFmtId="169" fontId="3" fillId="0" borderId="0" xfId="1" applyNumberFormat="1" applyFont="1" applyBorder="1"/>
    <xf numFmtId="166" fontId="0" fillId="0" borderId="0" xfId="0" applyNumberForma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66" fontId="2" fillId="2" borderId="1" xfId="2" applyNumberFormat="1"/>
    <xf numFmtId="0" fontId="0" fillId="0" borderId="5" xfId="0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7" xfId="0" applyBorder="1" applyAlignment="1">
      <alignment horizontal="center"/>
    </xf>
    <xf numFmtId="165" fontId="0" fillId="0" borderId="0" xfId="0" applyNumberFormat="1"/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3">
    <cellStyle name="Calculation" xfId="2" builtinId="22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120651</xdr:colOff>
      <xdr:row>52</xdr:row>
      <xdr:rowOff>95251</xdr:rowOff>
    </xdr:from>
    <xdr:to>
      <xdr:col>1</xdr:col>
      <xdr:colOff>736912</xdr:colOff>
      <xdr:row>55</xdr:row>
      <xdr:rowOff>139701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838F3-6C36-43F9-B5FA-8852B7AFF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107">
          <a:off x="120651" y="8045451"/>
          <a:ext cx="1067111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47EF-1DAC-4ECE-A387-0599A679573F}">
  <sheetPr>
    <pageSetUpPr fitToPage="1"/>
  </sheetPr>
  <dimension ref="A1:L59"/>
  <sheetViews>
    <sheetView tabSelected="1" zoomScale="58" workbookViewId="0">
      <pane xSplit="5" ySplit="10" topLeftCell="F16" activePane="bottomRight" state="frozen"/>
      <selection pane="topRight" activeCell="F1" sqref="F1"/>
      <selection pane="bottomLeft" activeCell="A11" sqref="A11"/>
      <selection pane="bottomRight" activeCell="C45" sqref="C45"/>
    </sheetView>
  </sheetViews>
  <sheetFormatPr defaultRowHeight="14.5" x14ac:dyDescent="0.35"/>
  <cols>
    <col min="1" max="1" width="6.453125" customWidth="1"/>
    <col min="2" max="2" width="13.1796875" customWidth="1"/>
    <col min="3" max="3" width="46.453125" customWidth="1"/>
    <col min="4" max="4" width="13.1796875" customWidth="1"/>
    <col min="5" max="5" width="15.90625" bestFit="1" customWidth="1"/>
    <col min="6" max="6" width="13.90625" customWidth="1"/>
    <col min="7" max="7" width="13.453125" bestFit="1" customWidth="1"/>
    <col min="8" max="8" width="14.54296875" bestFit="1" customWidth="1"/>
    <col min="9" max="9" width="16" bestFit="1" customWidth="1"/>
    <col min="11" max="11" width="8" bestFit="1" customWidth="1"/>
    <col min="12" max="12" width="11.54296875" bestFit="1" customWidth="1"/>
  </cols>
  <sheetData>
    <row r="1" spans="1:12" x14ac:dyDescent="0.35">
      <c r="A1" s="49" t="s">
        <v>0</v>
      </c>
      <c r="B1" s="50"/>
      <c r="C1" s="50"/>
      <c r="D1" s="50"/>
      <c r="E1" s="51"/>
      <c r="F1" s="1"/>
    </row>
    <row r="2" spans="1:12" x14ac:dyDescent="0.35">
      <c r="A2" s="52" t="s">
        <v>1</v>
      </c>
      <c r="B2" s="53"/>
      <c r="C2" s="53"/>
      <c r="D2" s="53"/>
      <c r="E2" s="54"/>
      <c r="F2" s="2"/>
    </row>
    <row r="3" spans="1:12" ht="15" thickBot="1" x14ac:dyDescent="0.4">
      <c r="A3" s="55" t="s">
        <v>2</v>
      </c>
      <c r="B3" s="56"/>
      <c r="C3" s="56"/>
      <c r="D3" s="56"/>
      <c r="E3" s="57"/>
      <c r="F3" s="2"/>
    </row>
    <row r="4" spans="1:12" x14ac:dyDescent="0.35">
      <c r="A4" s="58" t="s">
        <v>3</v>
      </c>
      <c r="B4" s="59"/>
      <c r="C4" s="3" t="s">
        <v>4</v>
      </c>
      <c r="D4" s="4" t="s">
        <v>5</v>
      </c>
      <c r="E4" s="5">
        <v>482</v>
      </c>
      <c r="F4" s="6"/>
    </row>
    <row r="5" spans="1:12" x14ac:dyDescent="0.35">
      <c r="A5" s="47" t="s">
        <v>6</v>
      </c>
      <c r="B5" s="48"/>
      <c r="C5" s="7" t="s">
        <v>36</v>
      </c>
      <c r="D5" s="8" t="s">
        <v>7</v>
      </c>
      <c r="E5" s="9" t="s">
        <v>8</v>
      </c>
      <c r="F5" s="10"/>
    </row>
    <row r="6" spans="1:12" x14ac:dyDescent="0.35">
      <c r="A6" s="47" t="s">
        <v>9</v>
      </c>
      <c r="B6" s="48"/>
      <c r="C6" t="s">
        <v>10</v>
      </c>
      <c r="E6" s="11"/>
      <c r="F6" s="12"/>
    </row>
    <row r="7" spans="1:12" x14ac:dyDescent="0.35">
      <c r="A7" s="47" t="s">
        <v>11</v>
      </c>
      <c r="B7" s="48"/>
      <c r="C7" t="s">
        <v>35</v>
      </c>
      <c r="E7" s="11"/>
      <c r="F7" s="12"/>
    </row>
    <row r="8" spans="1:12" x14ac:dyDescent="0.35">
      <c r="A8" s="47"/>
      <c r="B8" s="48"/>
      <c r="E8" s="11"/>
      <c r="F8" s="12"/>
    </row>
    <row r="9" spans="1:12" ht="15" thickBot="1" x14ac:dyDescent="0.4">
      <c r="A9" s="13"/>
      <c r="B9" s="14"/>
      <c r="C9" s="14"/>
      <c r="D9" s="14"/>
      <c r="E9" s="15"/>
      <c r="F9" s="12"/>
    </row>
    <row r="10" spans="1:12" s="8" customFormat="1" ht="15" thickBot="1" x14ac:dyDescent="0.4">
      <c r="A10" s="16" t="s">
        <v>12</v>
      </c>
      <c r="B10" s="17" t="s">
        <v>13</v>
      </c>
      <c r="C10" s="17" t="s">
        <v>14</v>
      </c>
      <c r="D10" s="17" t="s">
        <v>15</v>
      </c>
      <c r="E10" s="18" t="s">
        <v>16</v>
      </c>
      <c r="F10" s="1"/>
      <c r="G10" s="8" t="s">
        <v>17</v>
      </c>
      <c r="H10" s="8" t="s">
        <v>18</v>
      </c>
    </row>
    <row r="11" spans="1:12" x14ac:dyDescent="0.35">
      <c r="A11" s="19">
        <v>1</v>
      </c>
      <c r="B11" s="20">
        <v>45962</v>
      </c>
      <c r="C11" s="21" t="s">
        <v>22</v>
      </c>
      <c r="D11" s="22" t="s">
        <v>20</v>
      </c>
      <c r="E11" s="23">
        <f>60*0.74</f>
        <v>44.4</v>
      </c>
      <c r="F11" s="24"/>
      <c r="G11" s="27">
        <v>60</v>
      </c>
      <c r="H11" s="24"/>
      <c r="I11" s="25"/>
    </row>
    <row r="12" spans="1:12" x14ac:dyDescent="0.35">
      <c r="A12" s="19">
        <v>2</v>
      </c>
      <c r="B12" s="20">
        <v>45962</v>
      </c>
      <c r="C12" s="21" t="s">
        <v>22</v>
      </c>
      <c r="D12" s="22" t="s">
        <v>20</v>
      </c>
      <c r="E12" s="23">
        <f>80*0.74</f>
        <v>59.2</v>
      </c>
      <c r="F12" s="24"/>
      <c r="G12" s="27">
        <v>80</v>
      </c>
      <c r="H12" s="24"/>
      <c r="I12" s="25"/>
    </row>
    <row r="13" spans="1:12" x14ac:dyDescent="0.35">
      <c r="A13" s="19">
        <v>3</v>
      </c>
      <c r="B13" s="20">
        <v>45965</v>
      </c>
      <c r="C13" s="21" t="s">
        <v>21</v>
      </c>
      <c r="D13" s="22" t="s">
        <v>42</v>
      </c>
      <c r="E13" s="23">
        <f>898*0.74</f>
        <v>664.52</v>
      </c>
      <c r="F13" s="24"/>
      <c r="G13" s="27">
        <v>898</v>
      </c>
      <c r="H13" s="24"/>
      <c r="I13" s="25"/>
    </row>
    <row r="14" spans="1:12" x14ac:dyDescent="0.35">
      <c r="A14" s="19">
        <v>4</v>
      </c>
      <c r="B14" s="20">
        <v>45965</v>
      </c>
      <c r="C14" s="21" t="s">
        <v>27</v>
      </c>
      <c r="D14" s="22" t="s">
        <v>37</v>
      </c>
      <c r="E14" s="23">
        <f>130*0.74</f>
        <v>96.2</v>
      </c>
      <c r="F14" s="24"/>
      <c r="G14" s="27">
        <v>130</v>
      </c>
      <c r="H14" s="24"/>
      <c r="I14" s="25"/>
    </row>
    <row r="15" spans="1:12" x14ac:dyDescent="0.35">
      <c r="A15" s="19">
        <v>5</v>
      </c>
      <c r="B15" s="20">
        <v>45965</v>
      </c>
      <c r="C15" s="21" t="s">
        <v>27</v>
      </c>
      <c r="D15" s="22" t="s">
        <v>37</v>
      </c>
      <c r="E15" s="23">
        <f>280*0.74</f>
        <v>207.2</v>
      </c>
      <c r="F15" s="24"/>
      <c r="G15" s="27">
        <v>280</v>
      </c>
      <c r="H15" s="24"/>
      <c r="I15" s="25"/>
    </row>
    <row r="16" spans="1:12" x14ac:dyDescent="0.35">
      <c r="A16" s="19">
        <v>6</v>
      </c>
      <c r="B16" s="20">
        <v>45966</v>
      </c>
      <c r="C16" s="21" t="s">
        <v>22</v>
      </c>
      <c r="D16" s="22" t="s">
        <v>20</v>
      </c>
      <c r="E16" s="23">
        <f>60*0.74</f>
        <v>44.4</v>
      </c>
      <c r="F16" s="24"/>
      <c r="G16" s="27">
        <v>60</v>
      </c>
      <c r="I16" s="25"/>
      <c r="L16" s="28"/>
    </row>
    <row r="17" spans="1:12" x14ac:dyDescent="0.35">
      <c r="A17" s="19">
        <v>7</v>
      </c>
      <c r="B17" s="20">
        <v>45966</v>
      </c>
      <c r="C17" s="21" t="s">
        <v>22</v>
      </c>
      <c r="D17" s="22" t="s">
        <v>20</v>
      </c>
      <c r="E17" s="23">
        <f>80*0.74</f>
        <v>59.2</v>
      </c>
      <c r="F17" s="24"/>
      <c r="G17" s="27">
        <v>80</v>
      </c>
      <c r="I17" s="25"/>
      <c r="L17" s="28"/>
    </row>
    <row r="18" spans="1:12" x14ac:dyDescent="0.35">
      <c r="A18" s="19">
        <v>8</v>
      </c>
      <c r="B18" s="20">
        <v>45968</v>
      </c>
      <c r="C18" s="21" t="s">
        <v>27</v>
      </c>
      <c r="D18" s="22" t="s">
        <v>37</v>
      </c>
      <c r="E18" s="23">
        <f>700*0.74</f>
        <v>518</v>
      </c>
      <c r="F18" s="24"/>
      <c r="G18" s="27">
        <v>700</v>
      </c>
      <c r="I18" s="25"/>
      <c r="L18" s="28"/>
    </row>
    <row r="19" spans="1:12" x14ac:dyDescent="0.35">
      <c r="A19" s="19">
        <v>9</v>
      </c>
      <c r="B19" s="20">
        <v>45969</v>
      </c>
      <c r="C19" s="21" t="s">
        <v>22</v>
      </c>
      <c r="D19" s="22" t="s">
        <v>20</v>
      </c>
      <c r="E19" s="23">
        <f>60*0.74</f>
        <v>44.4</v>
      </c>
      <c r="F19" s="24"/>
      <c r="G19" s="27">
        <v>60</v>
      </c>
      <c r="I19" s="25"/>
      <c r="L19" s="28"/>
    </row>
    <row r="20" spans="1:12" x14ac:dyDescent="0.35">
      <c r="A20" s="19">
        <v>10</v>
      </c>
      <c r="B20" s="20">
        <v>45969</v>
      </c>
      <c r="C20" s="21" t="s">
        <v>22</v>
      </c>
      <c r="D20" s="22" t="s">
        <v>20</v>
      </c>
      <c r="E20" s="23">
        <f>80*0.74</f>
        <v>59.2</v>
      </c>
      <c r="F20" s="24"/>
      <c r="G20" s="27">
        <v>80</v>
      </c>
      <c r="I20" s="25"/>
      <c r="L20" s="28"/>
    </row>
    <row r="21" spans="1:12" x14ac:dyDescent="0.35">
      <c r="A21" s="19">
        <v>11</v>
      </c>
      <c r="B21" s="20">
        <v>45969</v>
      </c>
      <c r="C21" s="21" t="s">
        <v>22</v>
      </c>
      <c r="D21" s="22" t="s">
        <v>20</v>
      </c>
      <c r="E21" s="23">
        <f t="shared" ref="E21:E24" si="0">60*0.74</f>
        <v>44.4</v>
      </c>
      <c r="F21" s="24"/>
      <c r="G21" s="27">
        <v>60</v>
      </c>
      <c r="I21" s="25"/>
      <c r="L21" s="28"/>
    </row>
    <row r="22" spans="1:12" x14ac:dyDescent="0.35">
      <c r="A22" s="19">
        <v>12</v>
      </c>
      <c r="B22" s="20">
        <v>45970</v>
      </c>
      <c r="C22" s="21" t="s">
        <v>27</v>
      </c>
      <c r="D22" s="22" t="s">
        <v>37</v>
      </c>
      <c r="E22" s="23">
        <f>200*0.74</f>
        <v>148</v>
      </c>
      <c r="F22" s="24"/>
      <c r="G22" s="27">
        <v>200</v>
      </c>
      <c r="I22" s="25"/>
      <c r="L22" s="28"/>
    </row>
    <row r="23" spans="1:12" x14ac:dyDescent="0.35">
      <c r="A23" s="19">
        <v>13</v>
      </c>
      <c r="B23" s="20">
        <v>45970</v>
      </c>
      <c r="C23" s="21" t="s">
        <v>27</v>
      </c>
      <c r="D23" s="22" t="s">
        <v>37</v>
      </c>
      <c r="E23" s="23">
        <f>385*0.74</f>
        <v>284.89999999999998</v>
      </c>
      <c r="F23" s="24"/>
      <c r="G23" s="27">
        <v>385</v>
      </c>
      <c r="I23" s="25"/>
      <c r="L23" s="28"/>
    </row>
    <row r="24" spans="1:12" x14ac:dyDescent="0.35">
      <c r="A24" s="19">
        <v>14</v>
      </c>
      <c r="B24" s="20">
        <v>45971</v>
      </c>
      <c r="C24" s="21" t="s">
        <v>22</v>
      </c>
      <c r="D24" s="22" t="s">
        <v>20</v>
      </c>
      <c r="E24" s="23">
        <f t="shared" si="0"/>
        <v>44.4</v>
      </c>
      <c r="F24" s="24"/>
      <c r="G24" s="27">
        <v>60</v>
      </c>
      <c r="I24" s="25"/>
    </row>
    <row r="25" spans="1:12" x14ac:dyDescent="0.35">
      <c r="A25" s="19">
        <v>15</v>
      </c>
      <c r="B25" s="20">
        <v>45971</v>
      </c>
      <c r="C25" s="21" t="s">
        <v>22</v>
      </c>
      <c r="D25" s="22" t="s">
        <v>20</v>
      </c>
      <c r="E25" s="23">
        <f>80*0.74</f>
        <v>59.2</v>
      </c>
      <c r="F25" s="24"/>
      <c r="G25" s="27">
        <v>80</v>
      </c>
      <c r="I25" s="25"/>
    </row>
    <row r="26" spans="1:12" x14ac:dyDescent="0.35">
      <c r="A26" s="19">
        <v>16</v>
      </c>
      <c r="B26" s="20">
        <v>45971</v>
      </c>
      <c r="C26" s="21" t="s">
        <v>27</v>
      </c>
      <c r="D26" s="22" t="s">
        <v>37</v>
      </c>
      <c r="E26" s="23">
        <f>240*0.74</f>
        <v>177.6</v>
      </c>
      <c r="F26" s="24"/>
      <c r="G26" s="27">
        <v>240</v>
      </c>
      <c r="I26" s="25"/>
    </row>
    <row r="27" spans="1:12" x14ac:dyDescent="0.35">
      <c r="A27" s="19">
        <v>17</v>
      </c>
      <c r="B27" s="20">
        <v>45974</v>
      </c>
      <c r="C27" s="21" t="s">
        <v>23</v>
      </c>
      <c r="D27" s="22" t="s">
        <v>24</v>
      </c>
      <c r="E27" s="23">
        <f>1713*0.74</f>
        <v>1267.6199999999999</v>
      </c>
      <c r="F27" s="24"/>
      <c r="G27" s="27">
        <v>1713</v>
      </c>
      <c r="I27" s="25"/>
    </row>
    <row r="28" spans="1:12" x14ac:dyDescent="0.35">
      <c r="A28" s="19">
        <v>18</v>
      </c>
      <c r="B28" s="20">
        <v>45975</v>
      </c>
      <c r="C28" s="21" t="s">
        <v>27</v>
      </c>
      <c r="D28" s="22" t="s">
        <v>37</v>
      </c>
      <c r="E28" s="23">
        <f>130*0.74</f>
        <v>96.2</v>
      </c>
      <c r="F28" s="24"/>
      <c r="G28" s="27">
        <v>130</v>
      </c>
      <c r="I28" s="25"/>
    </row>
    <row r="29" spans="1:12" x14ac:dyDescent="0.35">
      <c r="A29" s="19">
        <v>19</v>
      </c>
      <c r="B29" s="20">
        <v>45976</v>
      </c>
      <c r="C29" s="21" t="s">
        <v>22</v>
      </c>
      <c r="D29" s="22" t="s">
        <v>20</v>
      </c>
      <c r="E29" s="23">
        <f t="shared" ref="E29:E30" si="1">60*0.74</f>
        <v>44.4</v>
      </c>
      <c r="F29" s="24"/>
      <c r="G29" s="27">
        <v>60</v>
      </c>
      <c r="I29" s="25"/>
    </row>
    <row r="30" spans="1:12" x14ac:dyDescent="0.35">
      <c r="A30" s="19">
        <v>20</v>
      </c>
      <c r="B30" s="20">
        <v>45977</v>
      </c>
      <c r="C30" s="21" t="s">
        <v>22</v>
      </c>
      <c r="D30" s="22" t="s">
        <v>20</v>
      </c>
      <c r="E30" s="23">
        <f t="shared" si="1"/>
        <v>44.4</v>
      </c>
      <c r="F30" s="24"/>
      <c r="G30" s="27">
        <v>60</v>
      </c>
      <c r="I30" s="25"/>
    </row>
    <row r="31" spans="1:12" x14ac:dyDescent="0.35">
      <c r="A31" s="19">
        <v>21</v>
      </c>
      <c r="B31" s="20">
        <v>45977</v>
      </c>
      <c r="C31" s="21" t="s">
        <v>22</v>
      </c>
      <c r="D31" s="22" t="s">
        <v>20</v>
      </c>
      <c r="E31" s="23">
        <f>80*0.74</f>
        <v>59.2</v>
      </c>
      <c r="F31" s="24"/>
      <c r="G31" s="27">
        <v>80</v>
      </c>
      <c r="I31" s="25"/>
    </row>
    <row r="32" spans="1:12" x14ac:dyDescent="0.35">
      <c r="A32" s="19">
        <v>22</v>
      </c>
      <c r="B32" s="20">
        <v>45977</v>
      </c>
      <c r="C32" s="21" t="s">
        <v>22</v>
      </c>
      <c r="D32" s="22" t="s">
        <v>20</v>
      </c>
      <c r="E32" s="23">
        <f t="shared" ref="E32:E33" si="2">60*0.74</f>
        <v>44.4</v>
      </c>
      <c r="F32" s="24"/>
      <c r="G32" s="27">
        <v>60</v>
      </c>
      <c r="H32" s="24"/>
      <c r="I32" s="25"/>
    </row>
    <row r="33" spans="1:9" x14ac:dyDescent="0.35">
      <c r="A33" s="19">
        <v>23</v>
      </c>
      <c r="B33" s="20">
        <v>45978</v>
      </c>
      <c r="C33" s="21" t="s">
        <v>22</v>
      </c>
      <c r="D33" s="22" t="s">
        <v>20</v>
      </c>
      <c r="E33" s="23">
        <f t="shared" si="2"/>
        <v>44.4</v>
      </c>
      <c r="F33" s="24"/>
      <c r="G33" s="27">
        <v>60</v>
      </c>
      <c r="H33" s="24"/>
      <c r="I33" s="25"/>
    </row>
    <row r="34" spans="1:9" x14ac:dyDescent="0.35">
      <c r="A34" s="19">
        <v>24</v>
      </c>
      <c r="B34" s="20">
        <v>45978</v>
      </c>
      <c r="C34" s="21" t="s">
        <v>22</v>
      </c>
      <c r="D34" s="22" t="s">
        <v>20</v>
      </c>
      <c r="E34" s="23">
        <f>80*0.74</f>
        <v>59.2</v>
      </c>
      <c r="F34" s="24"/>
      <c r="G34" s="27">
        <v>80</v>
      </c>
      <c r="I34" s="25"/>
    </row>
    <row r="35" spans="1:9" x14ac:dyDescent="0.35">
      <c r="A35" s="19">
        <v>25</v>
      </c>
      <c r="B35" s="20">
        <v>45980</v>
      </c>
      <c r="C35" s="21" t="s">
        <v>22</v>
      </c>
      <c r="D35" s="22" t="s">
        <v>20</v>
      </c>
      <c r="E35" s="23">
        <f>60*0.74</f>
        <v>44.4</v>
      </c>
      <c r="F35" s="24"/>
      <c r="G35" s="27">
        <v>60</v>
      </c>
      <c r="I35" s="25"/>
    </row>
    <row r="36" spans="1:9" x14ac:dyDescent="0.35">
      <c r="A36" s="19">
        <v>26</v>
      </c>
      <c r="B36" s="20">
        <v>45980</v>
      </c>
      <c r="C36" s="21" t="s">
        <v>22</v>
      </c>
      <c r="D36" s="22" t="s">
        <v>20</v>
      </c>
      <c r="E36" s="23">
        <f>80*0.74</f>
        <v>59.2</v>
      </c>
      <c r="F36" s="24"/>
      <c r="G36" s="27">
        <v>80</v>
      </c>
      <c r="I36" s="25"/>
    </row>
    <row r="37" spans="1:9" x14ac:dyDescent="0.35">
      <c r="A37" s="19">
        <v>27</v>
      </c>
      <c r="B37" s="20">
        <v>45982</v>
      </c>
      <c r="C37" s="26" t="s">
        <v>41</v>
      </c>
      <c r="D37" s="22" t="s">
        <v>20</v>
      </c>
      <c r="E37" s="23">
        <f>314.77*0.74</f>
        <v>232.92979999999997</v>
      </c>
      <c r="F37" s="24"/>
      <c r="G37" s="27">
        <v>314.77</v>
      </c>
      <c r="I37" s="25"/>
    </row>
    <row r="38" spans="1:9" x14ac:dyDescent="0.35">
      <c r="A38" s="19">
        <v>28</v>
      </c>
      <c r="B38" s="20">
        <v>45983</v>
      </c>
      <c r="C38" s="26" t="s">
        <v>26</v>
      </c>
      <c r="D38" s="22" t="s">
        <v>20</v>
      </c>
      <c r="E38" s="23">
        <v>948.1</v>
      </c>
      <c r="F38" s="24"/>
      <c r="G38" s="27"/>
      <c r="H38" s="46">
        <f>E38</f>
        <v>948.1</v>
      </c>
      <c r="I38" s="25"/>
    </row>
    <row r="39" spans="1:9" x14ac:dyDescent="0.35">
      <c r="A39" s="19">
        <v>29</v>
      </c>
      <c r="B39" s="20">
        <v>45987</v>
      </c>
      <c r="C39" s="26" t="s">
        <v>19</v>
      </c>
      <c r="D39" s="22" t="s">
        <v>20</v>
      </c>
      <c r="E39" s="23">
        <v>618</v>
      </c>
      <c r="F39" s="24"/>
      <c r="G39" s="27"/>
      <c r="H39" s="46">
        <f>E39</f>
        <v>618</v>
      </c>
      <c r="I39" s="25"/>
    </row>
    <row r="40" spans="1:9" x14ac:dyDescent="0.35">
      <c r="A40" s="19">
        <v>30</v>
      </c>
      <c r="B40" s="20">
        <v>45987</v>
      </c>
      <c r="C40" s="21" t="s">
        <v>25</v>
      </c>
      <c r="D40" s="22" t="s">
        <v>24</v>
      </c>
      <c r="E40" s="23">
        <v>761</v>
      </c>
      <c r="F40" s="24"/>
      <c r="G40" s="27"/>
      <c r="H40" s="46">
        <f>E40</f>
        <v>761</v>
      </c>
      <c r="I40" s="25"/>
    </row>
    <row r="41" spans="1:9" x14ac:dyDescent="0.35">
      <c r="A41" s="19">
        <v>31</v>
      </c>
      <c r="B41" s="20">
        <v>45988</v>
      </c>
      <c r="C41" s="21" t="s">
        <v>23</v>
      </c>
      <c r="D41" s="22" t="s">
        <v>24</v>
      </c>
      <c r="E41" s="23">
        <f>693*0.74</f>
        <v>512.82000000000005</v>
      </c>
      <c r="F41" s="24"/>
      <c r="G41" s="27">
        <v>693</v>
      </c>
      <c r="H41" s="46"/>
      <c r="I41" s="25"/>
    </row>
    <row r="42" spans="1:9" x14ac:dyDescent="0.35">
      <c r="A42" s="19">
        <v>32</v>
      </c>
      <c r="B42" s="20">
        <v>45989</v>
      </c>
      <c r="C42" s="21" t="s">
        <v>23</v>
      </c>
      <c r="D42" s="22" t="s">
        <v>24</v>
      </c>
      <c r="E42" s="23">
        <f>782*0.74</f>
        <v>578.67999999999995</v>
      </c>
      <c r="F42" s="24"/>
      <c r="G42" s="27">
        <v>782</v>
      </c>
      <c r="H42" s="46"/>
      <c r="I42" s="25"/>
    </row>
    <row r="43" spans="1:9" x14ac:dyDescent="0.35">
      <c r="A43" s="19">
        <v>33</v>
      </c>
      <c r="B43" s="20">
        <v>45991</v>
      </c>
      <c r="C43" s="21" t="s">
        <v>38</v>
      </c>
      <c r="D43" s="22" t="s">
        <v>39</v>
      </c>
      <c r="E43" s="23">
        <f>800*0.74</f>
        <v>592</v>
      </c>
      <c r="F43" s="24"/>
      <c r="G43" s="27">
        <v>800</v>
      </c>
      <c r="I43" s="25"/>
    </row>
    <row r="44" spans="1:9" x14ac:dyDescent="0.35">
      <c r="A44" s="19">
        <v>34</v>
      </c>
      <c r="B44" s="20">
        <v>45991</v>
      </c>
      <c r="C44" s="21" t="s">
        <v>40</v>
      </c>
      <c r="D44" s="22" t="s">
        <v>39</v>
      </c>
      <c r="E44" s="23">
        <f>862*0.74</f>
        <v>637.88</v>
      </c>
      <c r="F44" s="24"/>
      <c r="G44" s="27">
        <v>862</v>
      </c>
      <c r="I44" s="25"/>
    </row>
    <row r="45" spans="1:9" x14ac:dyDescent="0.35">
      <c r="A45" s="19">
        <v>35</v>
      </c>
      <c r="B45" s="20">
        <v>45991</v>
      </c>
      <c r="C45" s="21" t="s">
        <v>23</v>
      </c>
      <c r="D45" s="22" t="s">
        <v>24</v>
      </c>
      <c r="E45" s="23">
        <f>677*0.74</f>
        <v>500.98</v>
      </c>
      <c r="F45" s="24"/>
      <c r="G45" s="27">
        <v>677</v>
      </c>
      <c r="I45" s="25"/>
    </row>
    <row r="46" spans="1:9" x14ac:dyDescent="0.35">
      <c r="A46" s="19">
        <v>36</v>
      </c>
      <c r="B46" s="20">
        <v>45995</v>
      </c>
      <c r="C46" s="21" t="s">
        <v>23</v>
      </c>
      <c r="D46" s="22" t="s">
        <v>24</v>
      </c>
      <c r="E46" s="23">
        <f>564*0.74</f>
        <v>417.36</v>
      </c>
      <c r="F46" s="24"/>
      <c r="G46" s="27">
        <v>564</v>
      </c>
      <c r="I46" s="25"/>
    </row>
    <row r="47" spans="1:9" x14ac:dyDescent="0.35">
      <c r="A47" s="19">
        <v>37</v>
      </c>
      <c r="B47" s="20">
        <v>45995</v>
      </c>
      <c r="C47" s="21" t="s">
        <v>23</v>
      </c>
      <c r="D47" s="22" t="s">
        <v>24</v>
      </c>
      <c r="E47" s="23">
        <f>820*0.74</f>
        <v>606.79999999999995</v>
      </c>
      <c r="F47" s="24"/>
      <c r="G47" s="27">
        <v>820</v>
      </c>
      <c r="I47" s="25"/>
    </row>
    <row r="48" spans="1:9" x14ac:dyDescent="0.35">
      <c r="A48" s="19">
        <v>38</v>
      </c>
      <c r="B48" s="20">
        <v>45996</v>
      </c>
      <c r="C48" s="26" t="s">
        <v>43</v>
      </c>
      <c r="D48" s="22" t="s">
        <v>20</v>
      </c>
      <c r="E48" s="23">
        <v>13943.73</v>
      </c>
      <c r="F48" s="24"/>
      <c r="G48" s="27"/>
      <c r="H48" s="46">
        <f>E48</f>
        <v>13943.73</v>
      </c>
      <c r="I48" s="25"/>
    </row>
    <row r="49" spans="1:9" x14ac:dyDescent="0.35">
      <c r="A49" s="19">
        <v>39</v>
      </c>
      <c r="B49" s="20">
        <v>45998</v>
      </c>
      <c r="C49" s="26" t="s">
        <v>26</v>
      </c>
      <c r="D49" s="22" t="s">
        <v>20</v>
      </c>
      <c r="E49" s="23">
        <v>1415.49</v>
      </c>
      <c r="F49" s="24"/>
      <c r="G49" s="27"/>
      <c r="H49" s="46">
        <f>E49</f>
        <v>1415.49</v>
      </c>
      <c r="I49" s="25"/>
    </row>
    <row r="50" spans="1:9" x14ac:dyDescent="0.35">
      <c r="A50" s="19"/>
      <c r="B50" s="20"/>
      <c r="C50" s="21"/>
      <c r="D50" s="22"/>
      <c r="E50" s="23"/>
      <c r="F50" s="24"/>
      <c r="G50" s="27"/>
      <c r="I50" s="28"/>
    </row>
    <row r="51" spans="1:9" ht="15" thickBot="1" x14ac:dyDescent="0.4">
      <c r="A51" s="29"/>
      <c r="B51" s="30"/>
      <c r="C51" s="30"/>
      <c r="D51" s="30"/>
      <c r="E51" s="31"/>
      <c r="F51" s="32"/>
    </row>
    <row r="52" spans="1:9" ht="15" thickBot="1" x14ac:dyDescent="0.4">
      <c r="A52" s="33"/>
      <c r="B52" s="34"/>
      <c r="C52" s="35" t="s">
        <v>28</v>
      </c>
      <c r="D52" s="36"/>
      <c r="E52" s="37">
        <f>SUM(E11:E51)</f>
        <v>26084.409799999998</v>
      </c>
      <c r="F52" s="38"/>
      <c r="G52" s="27">
        <f>SUM(G11:G51)</f>
        <v>11348.77</v>
      </c>
      <c r="H52" s="24">
        <f>SUM(H11:H51)</f>
        <v>17686.32</v>
      </c>
      <c r="I52" s="39"/>
    </row>
    <row r="53" spans="1:9" x14ac:dyDescent="0.35">
      <c r="A53" s="40"/>
      <c r="E53" s="11"/>
      <c r="F53" t="s">
        <v>29</v>
      </c>
      <c r="G53" s="41">
        <v>0.74</v>
      </c>
      <c r="H53" s="41">
        <v>1</v>
      </c>
    </row>
    <row r="54" spans="1:9" x14ac:dyDescent="0.35">
      <c r="A54" s="40"/>
      <c r="E54" s="11"/>
      <c r="F54" s="12"/>
      <c r="G54" s="39">
        <f>G52*G53</f>
        <v>8398.0897999999997</v>
      </c>
      <c r="H54" s="39">
        <f>H52*H53</f>
        <v>17686.32</v>
      </c>
      <c r="I54" s="42">
        <f>H54+G54</f>
        <v>26084.409800000001</v>
      </c>
    </row>
    <row r="55" spans="1:9" x14ac:dyDescent="0.35">
      <c r="A55" s="43"/>
      <c r="E55" s="11"/>
      <c r="F55" s="12"/>
    </row>
    <row r="56" spans="1:9" x14ac:dyDescent="0.35">
      <c r="A56" s="43" t="s">
        <v>30</v>
      </c>
      <c r="D56" t="s">
        <v>31</v>
      </c>
      <c r="E56" s="11"/>
      <c r="F56" s="12"/>
    </row>
    <row r="57" spans="1:9" x14ac:dyDescent="0.35">
      <c r="A57" s="43" t="s">
        <v>32</v>
      </c>
      <c r="B57" s="44">
        <v>46014</v>
      </c>
      <c r="D57" t="s">
        <v>33</v>
      </c>
      <c r="E57" s="11"/>
      <c r="F57" s="12"/>
    </row>
    <row r="58" spans="1:9" x14ac:dyDescent="0.35">
      <c r="A58" s="43" t="s">
        <v>34</v>
      </c>
      <c r="B58" t="s">
        <v>8</v>
      </c>
      <c r="E58" s="11"/>
      <c r="F58" s="12"/>
    </row>
    <row r="59" spans="1:9" ht="15" thickBot="1" x14ac:dyDescent="0.4">
      <c r="A59" s="45"/>
      <c r="B59" s="14"/>
      <c r="C59" s="14"/>
      <c r="D59" s="14"/>
      <c r="E59" s="15"/>
      <c r="F59" s="12"/>
    </row>
  </sheetData>
  <autoFilter ref="A10:H48" xr:uid="{138BFA03-DB2A-480C-89FC-31DA35145054}"/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 262</dc:creator>
  <cp:lastModifiedBy>Divyanshu Chawla</cp:lastModifiedBy>
  <dcterms:created xsi:type="dcterms:W3CDTF">2015-06-05T18:17:20Z</dcterms:created>
  <dcterms:modified xsi:type="dcterms:W3CDTF">2025-12-23T07:53:00Z</dcterms:modified>
</cp:coreProperties>
</file>