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https://d.docs.live.net/dbdb85e9487ff776/Desktop/Reimbursement/"/>
    </mc:Choice>
  </mc:AlternateContent>
  <xr:revisionPtr revIDLastSave="24" documentId="14_{92ACFB4D-0D10-433F-B45B-C66DFC205FFD}" xr6:coauthVersionLast="36" xr6:coauthVersionMax="36" xr10:uidLastSave="{0EB7BEDF-DDB5-4C32-AE11-145783E8BCE6}"/>
  <bookViews>
    <workbookView xWindow="0" yWindow="0" windowWidth="19370" windowHeight="9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1" i="1" s="1"/>
  <c r="E12" i="1"/>
  <c r="G41" i="1"/>
  <c r="G43" i="1" s="1"/>
  <c r="I43" i="1" s="1"/>
  <c r="H43" i="1"/>
  <c r="H39" i="1" l="1"/>
  <c r="H41" i="1" s="1"/>
  <c r="E35" i="1"/>
  <c r="E33" i="1"/>
  <c r="G33" i="1"/>
  <c r="E32" i="1"/>
  <c r="E29" i="1"/>
  <c r="E21" i="1"/>
  <c r="E16" i="1"/>
  <c r="E14" i="1"/>
  <c r="G34" i="1"/>
  <c r="E31" i="1" l="1"/>
  <c r="E38" i="1"/>
  <c r="E37" i="1"/>
  <c r="E36" i="1"/>
  <c r="E30" i="1"/>
  <c r="E28" i="1"/>
  <c r="E27" i="1"/>
  <c r="E26" i="1"/>
  <c r="E25" i="1"/>
  <c r="E24" i="1"/>
  <c r="E23" i="1"/>
  <c r="E22" i="1"/>
  <c r="E20" i="1"/>
  <c r="E19" i="1"/>
  <c r="E18" i="1"/>
  <c r="E17" i="1"/>
  <c r="E15" i="1"/>
  <c r="E13" i="1"/>
</calcChain>
</file>

<file path=xl/sharedStrings.xml><?xml version="1.0" encoding="utf-8"?>
<sst xmlns="http://schemas.openxmlformats.org/spreadsheetml/2006/main" count="348" uniqueCount="41">
  <si>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</si>
  <si>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</si>
  <si>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</si>
  <si>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</si>
  <si>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</si>
  <si>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</si>
  <si>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</si>
  <si>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</si>
  <si>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</si>
  <si>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</si>
  <si>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</si>
  <si>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</si>
  <si>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</si>
  <si>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</si>
  <si>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</si>
  <si>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</si>
  <si>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</si>
  <si>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</si>
  <si>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</si>
  <si>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</si>
  <si>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</si>
  <si>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Travel Expenses - Gurgaon-Dhaka</t>
  </si>
  <si>
    <t>Groceries</t>
  </si>
  <si>
    <t>Food</t>
  </si>
  <si>
    <t>Groceries Delivery - Foodpanda</t>
  </si>
  <si>
    <t>Food Delivery - Food Panda</t>
  </si>
  <si>
    <t>Food - Dine In</t>
  </si>
  <si>
    <t>Vehicle Passage Toll</t>
  </si>
  <si>
    <t>Travel</t>
  </si>
  <si>
    <t>Grocery</t>
  </si>
  <si>
    <t>Sim Card + Data</t>
  </si>
  <si>
    <t>Mobile Sim</t>
  </si>
  <si>
    <t>Taxi Fare - Gurgaon Sector 107  to IGI Terminal 3</t>
  </si>
  <si>
    <t>Taxi Fare - IGI Terminal 3 to Gurgaon Sector 107</t>
  </si>
  <si>
    <t>BDT Amt</t>
  </si>
  <si>
    <t>INR Amt</t>
  </si>
  <si>
    <t>Divyanshu Chawla</t>
  </si>
  <si>
    <t>From 5th Sept to 30th Apr 2025</t>
  </si>
  <si>
    <t>Progress, Dekko Designs Ltd., Yagi Bangladesh Garments Ltd., SUAD Garments Industries Ltd.</t>
  </si>
  <si>
    <t>Bill Attached</t>
  </si>
  <si>
    <t>Conversion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</si>
</sst>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[$-409]d\-mmm\-yy;@"/>
    <numFmt numFmtId="166" formatCode="[$BDT]\ #,##0.00"/>
    <numFmt numFmtId="167" formatCode="[$INR]\ #,##0.00"/>
    <numFmt numFmtId="168" formatCode="_([$INR]\ * #,##0.0_);_([$INR]\ * \(#,##0.0\);_([$INR]\ * &quot;-&quot;?_);_(@_)"/>
    <numFmt numFmtId="169" formatCode="_([$INR]\ * #,##0.00_);_([$INR]\ * \(#,##0.00\);_([$INR]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22" applyNumberFormat="0" applyAlignment="0" applyProtection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1" xfId="0" applyBorder="1" applyAlignment="1"/>
    <xf numFmtId="0" fontId="0" fillId="0" borderId="11" xfId="0" applyBorder="1" applyAlignment="1"/>
    <xf numFmtId="169" fontId="0" fillId="0" borderId="16" xfId="1" applyNumberFormat="1" applyFont="1" applyBorder="1" applyAlignment="1"/>
    <xf numFmtId="0" fontId="0" fillId="0" borderId="0" xfId="0" applyFill="1" applyBorder="1" applyAlignment="1"/>
    <xf numFmtId="165" fontId="0" fillId="0" borderId="1" xfId="0" applyNumberFormat="1" applyBorder="1" applyAlignment="1">
      <alignment horizontal="center"/>
    </xf>
    <xf numFmtId="169" fontId="0" fillId="0" borderId="0" xfId="1" applyNumberFormat="1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applyBorder="1"/>
    <xf numFmtId="164" fontId="0" fillId="0" borderId="0" xfId="1" applyNumberFormat="1" applyFont="1" applyBorder="1"/>
    <xf numFmtId="164" fontId="2" fillId="0" borderId="0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7" fontId="3" fillId="2" borderId="22" xfId="2" applyNumberFormat="1"/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pane xSplit="5" ySplit="10" topLeftCell="F19" activePane="bottomRight" state="frozen"/>
      <selection pane="topRight" activeCell="F1" sqref="F1"/>
      <selection pane="bottomLeft" activeCell="A11" sqref="A11"/>
      <selection pane="bottomRight" activeCell="J26" sqref="J26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1796875" customWidth="1"/>
    <col min="5" max="6" width="13.90625" customWidth="1"/>
    <col min="7" max="7" width="12.81640625" bestFit="1" customWidth="1"/>
    <col min="8" max="8" width="13.54296875" customWidth="1"/>
    <col min="9" max="9" width="16" bestFit="1" customWidth="1"/>
    <col min="11" max="11" width="8" bestFit="1" customWidth="1"/>
    <col min="12" max="12" width="11.54296875" bestFit="1" customWidth="1"/>
  </cols>
  <sheetData>
    <row r="1" spans="1:12" x14ac:dyDescent="0.35">
      <c r="A1" s="46" t="s">
        <v>12</v>
      </c>
      <c r="B1" s="47"/>
      <c r="C1" s="47"/>
      <c r="D1" s="47"/>
      <c r="E1" s="48"/>
      <c r="F1" s="37"/>
    </row>
    <row r="2" spans="1:12" x14ac:dyDescent="0.35">
      <c r="A2" s="49" t="s">
        <v>2</v>
      </c>
      <c r="B2" s="50"/>
      <c r="C2" s="50"/>
      <c r="D2" s="50"/>
      <c r="E2" s="51"/>
      <c r="F2" s="38"/>
    </row>
    <row r="3" spans="1:12" ht="15" thickBot="1" x14ac:dyDescent="0.4">
      <c r="A3" s="52" t="s">
        <v>1</v>
      </c>
      <c r="B3" s="53"/>
      <c r="C3" s="53"/>
      <c r="D3" s="53"/>
      <c r="E3" s="54"/>
      <c r="F3" s="38"/>
    </row>
    <row r="4" spans="1:12" x14ac:dyDescent="0.35">
      <c r="A4" s="55" t="s">
        <v>0</v>
      </c>
      <c r="B4" s="56"/>
      <c r="C4" s="11" t="s">
        <v>36</v>
      </c>
      <c r="D4" s="24" t="s">
        <v>8</v>
      </c>
      <c r="E4" s="25">
        <v>482</v>
      </c>
      <c r="F4" s="39"/>
    </row>
    <row r="5" spans="1:12" x14ac:dyDescent="0.35">
      <c r="A5" s="44" t="s">
        <v>13</v>
      </c>
      <c r="B5" s="45"/>
      <c r="C5" s="3" t="s">
        <v>37</v>
      </c>
      <c r="D5" s="8" t="s">
        <v>10</v>
      </c>
      <c r="E5" s="26" t="s">
        <v>11</v>
      </c>
      <c r="F5" s="40"/>
    </row>
    <row r="6" spans="1:12" x14ac:dyDescent="0.35">
      <c r="A6" s="44" t="s">
        <v>3</v>
      </c>
      <c r="B6" s="45"/>
      <c r="C6" t="s">
        <v>21</v>
      </c>
      <c r="E6" s="2"/>
      <c r="F6" s="41"/>
    </row>
    <row r="7" spans="1:12" x14ac:dyDescent="0.35">
      <c r="A7" s="44" t="s">
        <v>20</v>
      </c>
      <c r="B7" s="45"/>
      <c r="C7" t="s">
        <v>38</v>
      </c>
      <c r="E7" s="2"/>
      <c r="F7" s="41"/>
    </row>
    <row r="8" spans="1:12" x14ac:dyDescent="0.35">
      <c r="A8" s="44"/>
      <c r="B8" s="45"/>
      <c r="E8" s="2"/>
      <c r="F8" s="41"/>
    </row>
    <row r="9" spans="1:12" ht="15" thickBot="1" x14ac:dyDescent="0.4">
      <c r="A9" s="4"/>
      <c r="B9" s="5"/>
      <c r="C9" s="5"/>
      <c r="D9" s="5"/>
      <c r="E9" s="6"/>
      <c r="F9" s="41"/>
    </row>
    <row r="10" spans="1:12" s="8" customFormat="1" ht="15" thickBot="1" x14ac:dyDescent="0.4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  <c r="F10" s="37"/>
      <c r="G10" s="8" t="s">
        <v>34</v>
      </c>
      <c r="H10" s="8" t="s">
        <v>35</v>
      </c>
    </row>
    <row r="11" spans="1:12" x14ac:dyDescent="0.35">
      <c r="A11" s="15">
        <v>1</v>
      </c>
      <c r="B11" s="35">
        <v>45905</v>
      </c>
      <c r="C11" s="31" t="s">
        <v>32</v>
      </c>
      <c r="D11" s="32" t="s">
        <v>28</v>
      </c>
      <c r="E11" s="33">
        <v>330</v>
      </c>
      <c r="F11" s="36"/>
      <c r="G11" s="30"/>
      <c r="H11" s="36">
        <v>330</v>
      </c>
      <c r="I11" s="29" t="s">
        <v>39</v>
      </c>
    </row>
    <row r="12" spans="1:12" x14ac:dyDescent="0.35">
      <c r="A12" s="15">
        <v>2</v>
      </c>
      <c r="B12" s="35">
        <v>45905</v>
      </c>
      <c r="C12" s="31" t="s">
        <v>30</v>
      </c>
      <c r="D12" s="32" t="s">
        <v>31</v>
      </c>
      <c r="E12" s="33">
        <f>1550*0.73</f>
        <v>1131.5</v>
      </c>
      <c r="F12" s="36"/>
      <c r="G12" s="27">
        <v>1550</v>
      </c>
      <c r="I12" s="29" t="s">
        <v>39</v>
      </c>
      <c r="L12" s="29"/>
    </row>
    <row r="13" spans="1:12" x14ac:dyDescent="0.35">
      <c r="A13" s="15">
        <v>3</v>
      </c>
      <c r="B13" s="35">
        <v>45906</v>
      </c>
      <c r="C13" s="31" t="s">
        <v>22</v>
      </c>
      <c r="D13" s="32" t="s">
        <v>29</v>
      </c>
      <c r="E13" s="33">
        <f>740*0.73</f>
        <v>540.19999999999993</v>
      </c>
      <c r="F13" s="36"/>
      <c r="G13" s="27">
        <v>740</v>
      </c>
      <c r="I13" s="29" t="s">
        <v>39</v>
      </c>
      <c r="L13" s="29"/>
    </row>
    <row r="14" spans="1:12" x14ac:dyDescent="0.35">
      <c r="A14" s="15">
        <v>4</v>
      </c>
      <c r="B14" s="35">
        <v>45907</v>
      </c>
      <c r="C14" s="34" t="s">
        <v>24</v>
      </c>
      <c r="D14" s="32" t="s">
        <v>29</v>
      </c>
      <c r="E14" s="33">
        <f>4656.73*0.73</f>
        <v>3399.4128999999998</v>
      </c>
      <c r="F14" s="36"/>
      <c r="G14" s="27">
        <v>4656.7299999999996</v>
      </c>
      <c r="I14" s="29" t="s">
        <v>39</v>
      </c>
      <c r="L14" s="29"/>
    </row>
    <row r="15" spans="1:12" x14ac:dyDescent="0.35">
      <c r="A15" s="15">
        <v>5</v>
      </c>
      <c r="B15" s="35">
        <v>45908</v>
      </c>
      <c r="C15" s="31" t="s">
        <v>22</v>
      </c>
      <c r="D15" s="32" t="s">
        <v>29</v>
      </c>
      <c r="E15" s="33">
        <f>760*0.73</f>
        <v>554.79999999999995</v>
      </c>
      <c r="F15" s="36"/>
      <c r="G15" s="27">
        <v>760</v>
      </c>
      <c r="I15" s="29" t="s">
        <v>39</v>
      </c>
    </row>
    <row r="16" spans="1:12" x14ac:dyDescent="0.35">
      <c r="A16" s="15">
        <v>6</v>
      </c>
      <c r="B16" s="35">
        <v>45909</v>
      </c>
      <c r="C16" s="31" t="s">
        <v>25</v>
      </c>
      <c r="D16" s="32" t="s">
        <v>23</v>
      </c>
      <c r="E16" s="33">
        <f>323.61*0.73</f>
        <v>236.2353</v>
      </c>
      <c r="F16" s="36"/>
      <c r="G16" s="27">
        <v>323.61</v>
      </c>
      <c r="I16" s="29" t="s">
        <v>39</v>
      </c>
    </row>
    <row r="17" spans="1:9" x14ac:dyDescent="0.35">
      <c r="A17" s="15">
        <v>7</v>
      </c>
      <c r="B17" s="35">
        <v>45909</v>
      </c>
      <c r="C17" s="31" t="s">
        <v>25</v>
      </c>
      <c r="D17" s="32" t="s">
        <v>23</v>
      </c>
      <c r="E17" s="33">
        <f>266*0.73</f>
        <v>194.18</v>
      </c>
      <c r="F17" s="36"/>
      <c r="G17" s="27">
        <v>266</v>
      </c>
      <c r="I17" s="29" t="s">
        <v>39</v>
      </c>
    </row>
    <row r="18" spans="1:9" x14ac:dyDescent="0.35">
      <c r="A18" s="15">
        <v>8</v>
      </c>
      <c r="B18" s="35">
        <v>45909</v>
      </c>
      <c r="C18" s="31" t="s">
        <v>22</v>
      </c>
      <c r="D18" s="32" t="s">
        <v>29</v>
      </c>
      <c r="E18" s="33">
        <f>130*0.73</f>
        <v>94.899999999999991</v>
      </c>
      <c r="F18" s="36"/>
      <c r="G18" s="27">
        <v>130</v>
      </c>
      <c r="I18" s="29" t="s">
        <v>39</v>
      </c>
    </row>
    <row r="19" spans="1:9" x14ac:dyDescent="0.35">
      <c r="A19" s="15">
        <v>9</v>
      </c>
      <c r="B19" s="35">
        <v>45910</v>
      </c>
      <c r="C19" s="31" t="s">
        <v>22</v>
      </c>
      <c r="D19" s="32" t="s">
        <v>29</v>
      </c>
      <c r="E19" s="33">
        <f>275*0.73</f>
        <v>200.75</v>
      </c>
      <c r="F19" s="36"/>
      <c r="G19" s="27">
        <v>275</v>
      </c>
      <c r="I19" s="29" t="s">
        <v>39</v>
      </c>
    </row>
    <row r="20" spans="1:9" x14ac:dyDescent="0.35">
      <c r="A20" s="15">
        <v>10</v>
      </c>
      <c r="B20" s="35">
        <v>45911</v>
      </c>
      <c r="C20" s="31" t="s">
        <v>22</v>
      </c>
      <c r="D20" s="32" t="s">
        <v>29</v>
      </c>
      <c r="E20" s="33">
        <f>260*0.73</f>
        <v>189.79999999999998</v>
      </c>
      <c r="F20" s="36"/>
      <c r="G20" s="27">
        <v>260</v>
      </c>
      <c r="I20" s="29" t="s">
        <v>39</v>
      </c>
    </row>
    <row r="21" spans="1:9" x14ac:dyDescent="0.35">
      <c r="A21" s="15">
        <v>11</v>
      </c>
      <c r="B21" s="35">
        <v>45911</v>
      </c>
      <c r="C21" s="31" t="s">
        <v>25</v>
      </c>
      <c r="D21" s="32" t="s">
        <v>23</v>
      </c>
      <c r="E21" s="33">
        <f>1308.3*0.73</f>
        <v>955.05899999999997</v>
      </c>
      <c r="F21" s="36"/>
      <c r="G21" s="27">
        <v>1308.3</v>
      </c>
      <c r="I21" s="29" t="s">
        <v>39</v>
      </c>
    </row>
    <row r="22" spans="1:9" x14ac:dyDescent="0.35">
      <c r="A22" s="15">
        <v>12</v>
      </c>
      <c r="B22" s="35">
        <v>45912</v>
      </c>
      <c r="C22" s="31" t="s">
        <v>22</v>
      </c>
      <c r="D22" s="32" t="s">
        <v>29</v>
      </c>
      <c r="E22" s="33">
        <f>325*0.73</f>
        <v>237.25</v>
      </c>
      <c r="F22" s="36"/>
      <c r="G22" s="27">
        <v>325</v>
      </c>
      <c r="I22" s="29" t="s">
        <v>39</v>
      </c>
    </row>
    <row r="23" spans="1:9" x14ac:dyDescent="0.35">
      <c r="A23" s="15">
        <v>13</v>
      </c>
      <c r="B23" s="35">
        <v>45912</v>
      </c>
      <c r="C23" s="31" t="s">
        <v>22</v>
      </c>
      <c r="D23" s="32" t="s">
        <v>29</v>
      </c>
      <c r="E23" s="33">
        <f>1375*0.73</f>
        <v>1003.75</v>
      </c>
      <c r="F23" s="36"/>
      <c r="G23" s="27">
        <v>1375</v>
      </c>
      <c r="I23" s="29" t="s">
        <v>39</v>
      </c>
    </row>
    <row r="24" spans="1:9" x14ac:dyDescent="0.35">
      <c r="A24" s="15">
        <v>14</v>
      </c>
      <c r="B24" s="35">
        <v>45913</v>
      </c>
      <c r="C24" s="31" t="s">
        <v>22</v>
      </c>
      <c r="D24" s="32" t="s">
        <v>29</v>
      </c>
      <c r="E24" s="33">
        <f>174*0.73</f>
        <v>127.02</v>
      </c>
      <c r="F24" s="36"/>
      <c r="G24" s="27">
        <v>174</v>
      </c>
      <c r="I24" s="29" t="s">
        <v>39</v>
      </c>
    </row>
    <row r="25" spans="1:9" x14ac:dyDescent="0.35">
      <c r="A25" s="15">
        <v>15</v>
      </c>
      <c r="B25" s="35">
        <v>45914</v>
      </c>
      <c r="C25" s="31" t="s">
        <v>22</v>
      </c>
      <c r="D25" s="32" t="s">
        <v>29</v>
      </c>
      <c r="E25" s="33">
        <f>360*0.73</f>
        <v>262.8</v>
      </c>
      <c r="F25" s="36"/>
      <c r="G25" s="27">
        <v>360</v>
      </c>
      <c r="I25" s="29" t="s">
        <v>39</v>
      </c>
    </row>
    <row r="26" spans="1:9" x14ac:dyDescent="0.35">
      <c r="A26" s="15">
        <v>16</v>
      </c>
      <c r="B26" s="35">
        <v>45915</v>
      </c>
      <c r="C26" s="31" t="s">
        <v>27</v>
      </c>
      <c r="D26" s="32" t="s">
        <v>28</v>
      </c>
      <c r="E26" s="33">
        <f>60*0.73</f>
        <v>43.8</v>
      </c>
      <c r="F26" s="36"/>
      <c r="G26" s="27">
        <v>60</v>
      </c>
      <c r="I26" s="29" t="s">
        <v>39</v>
      </c>
    </row>
    <row r="27" spans="1:9" x14ac:dyDescent="0.35">
      <c r="A27" s="15">
        <v>17</v>
      </c>
      <c r="B27" s="35">
        <v>45916</v>
      </c>
      <c r="C27" s="31" t="s">
        <v>22</v>
      </c>
      <c r="D27" s="32" t="s">
        <v>29</v>
      </c>
      <c r="E27" s="33">
        <f>160*0.73</f>
        <v>116.8</v>
      </c>
      <c r="F27" s="36"/>
      <c r="G27" s="27">
        <v>160</v>
      </c>
      <c r="I27" s="29" t="s">
        <v>39</v>
      </c>
    </row>
    <row r="28" spans="1:9" x14ac:dyDescent="0.35">
      <c r="A28" s="15">
        <v>18</v>
      </c>
      <c r="B28" s="35">
        <v>45917</v>
      </c>
      <c r="C28" s="31" t="s">
        <v>24</v>
      </c>
      <c r="D28" s="32" t="s">
        <v>29</v>
      </c>
      <c r="E28" s="33">
        <f>1815*0.73</f>
        <v>1324.95</v>
      </c>
      <c r="F28" s="36"/>
      <c r="G28" s="27">
        <v>1815</v>
      </c>
      <c r="I28" s="29" t="s">
        <v>39</v>
      </c>
    </row>
    <row r="29" spans="1:9" x14ac:dyDescent="0.35">
      <c r="A29" s="15">
        <v>19</v>
      </c>
      <c r="B29" s="35">
        <v>45918</v>
      </c>
      <c r="C29" s="31" t="s">
        <v>25</v>
      </c>
      <c r="D29" s="32" t="s">
        <v>23</v>
      </c>
      <c r="E29" s="33">
        <f>324.5*0.73</f>
        <v>236.88499999999999</v>
      </c>
      <c r="F29" s="36"/>
      <c r="G29" s="27">
        <v>324.5</v>
      </c>
      <c r="I29" s="29" t="s">
        <v>39</v>
      </c>
    </row>
    <row r="30" spans="1:9" x14ac:dyDescent="0.35">
      <c r="A30" s="15">
        <v>20</v>
      </c>
      <c r="B30" s="35">
        <v>45918</v>
      </c>
      <c r="C30" s="31" t="s">
        <v>25</v>
      </c>
      <c r="D30" s="32" t="s">
        <v>23</v>
      </c>
      <c r="E30" s="33">
        <f>406*0.73</f>
        <v>296.38</v>
      </c>
      <c r="F30" s="36"/>
      <c r="G30" s="27">
        <v>406</v>
      </c>
      <c r="I30" s="29" t="s">
        <v>39</v>
      </c>
    </row>
    <row r="31" spans="1:9" x14ac:dyDescent="0.35">
      <c r="A31" s="15">
        <v>21</v>
      </c>
      <c r="B31" s="35">
        <v>45919</v>
      </c>
      <c r="C31" s="31" t="s">
        <v>22</v>
      </c>
      <c r="D31" s="32" t="s">
        <v>29</v>
      </c>
      <c r="E31" s="33">
        <f>335*0.73</f>
        <v>244.54999999999998</v>
      </c>
      <c r="F31" s="36"/>
      <c r="G31" s="27">
        <v>335</v>
      </c>
      <c r="I31" s="29" t="s">
        <v>39</v>
      </c>
    </row>
    <row r="32" spans="1:9" x14ac:dyDescent="0.35">
      <c r="A32" s="15">
        <v>22</v>
      </c>
      <c r="B32" s="35">
        <v>45920</v>
      </c>
      <c r="C32" s="31" t="s">
        <v>24</v>
      </c>
      <c r="D32" s="32" t="s">
        <v>29</v>
      </c>
      <c r="E32" s="33">
        <f>1166.6*0.73</f>
        <v>851.61799999999994</v>
      </c>
      <c r="F32" s="36"/>
      <c r="G32" s="27">
        <v>1166.5999999999999</v>
      </c>
      <c r="I32" s="29" t="s">
        <v>39</v>
      </c>
    </row>
    <row r="33" spans="1:9" x14ac:dyDescent="0.35">
      <c r="A33" s="15">
        <v>23</v>
      </c>
      <c r="B33" s="35">
        <v>45923</v>
      </c>
      <c r="C33" s="31" t="s">
        <v>24</v>
      </c>
      <c r="D33" s="32" t="s">
        <v>29</v>
      </c>
      <c r="E33" s="33">
        <f>651.99*0.73</f>
        <v>475.95269999999999</v>
      </c>
      <c r="F33" s="36"/>
      <c r="G33" s="27">
        <f>1051.99-400</f>
        <v>651.99</v>
      </c>
      <c r="I33" s="29" t="s">
        <v>39</v>
      </c>
    </row>
    <row r="34" spans="1:9" x14ac:dyDescent="0.35">
      <c r="A34" s="15">
        <v>24</v>
      </c>
      <c r="B34" s="35">
        <v>45926</v>
      </c>
      <c r="C34" s="31" t="s">
        <v>24</v>
      </c>
      <c r="D34" s="32" t="s">
        <v>29</v>
      </c>
      <c r="E34" s="33">
        <f>1209*0.73</f>
        <v>882.56999999999994</v>
      </c>
      <c r="F34" s="36"/>
      <c r="G34" s="27">
        <f>1409-200</f>
        <v>1209</v>
      </c>
      <c r="I34" s="29" t="s">
        <v>39</v>
      </c>
    </row>
    <row r="35" spans="1:9" x14ac:dyDescent="0.35">
      <c r="A35" s="15">
        <v>25</v>
      </c>
      <c r="B35" s="35">
        <v>45926</v>
      </c>
      <c r="C35" s="31" t="s">
        <v>22</v>
      </c>
      <c r="D35" s="32" t="s">
        <v>29</v>
      </c>
      <c r="E35" s="33">
        <f>333*0.73</f>
        <v>243.09</v>
      </c>
      <c r="F35" s="36"/>
      <c r="G35" s="27">
        <v>333</v>
      </c>
      <c r="I35" s="29" t="s">
        <v>39</v>
      </c>
    </row>
    <row r="36" spans="1:9" x14ac:dyDescent="0.35">
      <c r="A36" s="15">
        <v>26</v>
      </c>
      <c r="B36" s="35">
        <v>45926</v>
      </c>
      <c r="C36" s="31" t="s">
        <v>22</v>
      </c>
      <c r="D36" s="32" t="s">
        <v>29</v>
      </c>
      <c r="E36" s="33">
        <f>98*0.73</f>
        <v>71.539999999999992</v>
      </c>
      <c r="F36" s="36"/>
      <c r="G36" s="27">
        <v>98</v>
      </c>
      <c r="I36" s="29" t="s">
        <v>39</v>
      </c>
    </row>
    <row r="37" spans="1:9" x14ac:dyDescent="0.35">
      <c r="A37" s="15">
        <v>27</v>
      </c>
      <c r="B37" s="35">
        <v>45926</v>
      </c>
      <c r="C37" s="31" t="s">
        <v>22</v>
      </c>
      <c r="D37" s="32" t="s">
        <v>29</v>
      </c>
      <c r="E37" s="33">
        <f>152*0.73</f>
        <v>110.96</v>
      </c>
      <c r="F37" s="36"/>
      <c r="G37" s="27">
        <v>152</v>
      </c>
      <c r="I37" s="29" t="s">
        <v>39</v>
      </c>
    </row>
    <row r="38" spans="1:9" x14ac:dyDescent="0.35">
      <c r="A38" s="15">
        <v>28</v>
      </c>
      <c r="B38" s="35">
        <v>45928</v>
      </c>
      <c r="C38" s="31" t="s">
        <v>26</v>
      </c>
      <c r="D38" s="32" t="s">
        <v>23</v>
      </c>
      <c r="E38" s="33">
        <f>4669*0.73</f>
        <v>3408.37</v>
      </c>
      <c r="F38" s="36"/>
      <c r="G38" s="27">
        <v>4669</v>
      </c>
      <c r="I38" s="29" t="s">
        <v>39</v>
      </c>
    </row>
    <row r="39" spans="1:9" x14ac:dyDescent="0.35">
      <c r="A39" s="15">
        <v>29</v>
      </c>
      <c r="B39" s="35">
        <v>45929</v>
      </c>
      <c r="C39" s="31" t="s">
        <v>33</v>
      </c>
      <c r="D39" s="32" t="s">
        <v>28</v>
      </c>
      <c r="E39" s="33">
        <v>852.95</v>
      </c>
      <c r="F39" s="36"/>
      <c r="G39" s="27"/>
      <c r="H39" s="36">
        <f>E39</f>
        <v>852.95</v>
      </c>
      <c r="I39" s="29" t="s">
        <v>39</v>
      </c>
    </row>
    <row r="40" spans="1:9" ht="15" thickBot="1" x14ac:dyDescent="0.4">
      <c r="A40" s="16"/>
      <c r="B40" s="10"/>
      <c r="C40" s="10"/>
      <c r="D40" s="10"/>
      <c r="E40" s="17"/>
      <c r="F40" s="42"/>
    </row>
    <row r="41" spans="1:9" ht="15" thickBot="1" x14ac:dyDescent="0.4">
      <c r="A41" s="18"/>
      <c r="B41" s="19"/>
      <c r="C41" s="20" t="s">
        <v>19</v>
      </c>
      <c r="D41" s="21"/>
      <c r="E41" s="22">
        <f>SUM(E11:E40)</f>
        <v>18618.072899999999</v>
      </c>
      <c r="F41" s="43"/>
      <c r="G41" s="27">
        <f>SUM(G11:G40)</f>
        <v>23883.73</v>
      </c>
      <c r="H41" s="36">
        <f>SUM(H11:H40)</f>
        <v>1182.95</v>
      </c>
      <c r="I41" s="28"/>
    </row>
    <row r="42" spans="1:9" x14ac:dyDescent="0.35">
      <c r="A42" s="1"/>
      <c r="E42" s="2"/>
      <c r="F42" t="s">
        <v>40</v>
      </c>
      <c r="G42">
        <v>0.73</v>
      </c>
      <c r="H42">
        <v>1</v>
      </c>
    </row>
    <row r="43" spans="1:9" x14ac:dyDescent="0.35">
      <c r="A43" s="1"/>
      <c r="E43" s="2"/>
      <c r="F43" s="41"/>
      <c r="G43" s="28">
        <f>G41*G42</f>
        <v>17435.122899999998</v>
      </c>
      <c r="H43" s="28">
        <f>H41*H42</f>
        <v>1182.95</v>
      </c>
      <c r="I43" s="57">
        <f>H43+G43</f>
        <v>18618.072899999999</v>
      </c>
    </row>
    <row r="44" spans="1:9" x14ac:dyDescent="0.35">
      <c r="A44" s="9"/>
      <c r="E44" s="2"/>
      <c r="F44" s="41"/>
    </row>
    <row r="45" spans="1:9" x14ac:dyDescent="0.35">
      <c r="A45" s="9" t="s">
        <v>14</v>
      </c>
      <c r="D45" t="s">
        <v>18</v>
      </c>
      <c r="E45" s="2"/>
      <c r="F45" s="41"/>
    </row>
    <row r="46" spans="1:9" x14ac:dyDescent="0.35">
      <c r="A46" s="9" t="s">
        <v>15</v>
      </c>
      <c r="B46" s="23">
        <v>45855</v>
      </c>
      <c r="D46" t="s">
        <v>17</v>
      </c>
      <c r="E46" s="2"/>
      <c r="F46" s="41"/>
    </row>
    <row r="47" spans="1:9" x14ac:dyDescent="0.35">
      <c r="A47" s="9" t="s">
        <v>16</v>
      </c>
      <c r="B47" t="s">
        <v>11</v>
      </c>
      <c r="E47" s="2"/>
      <c r="F47" s="41"/>
    </row>
    <row r="48" spans="1:9" ht="15" thickBot="1" x14ac:dyDescent="0.4">
      <c r="A48" s="7"/>
      <c r="B48" s="5"/>
      <c r="C48" s="5"/>
      <c r="D48" s="5"/>
      <c r="E48" s="6"/>
      <c r="F48" s="41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262</cp:lastModifiedBy>
  <cp:lastPrinted>2025-06-07T07:00:59Z</cp:lastPrinted>
  <dcterms:created xsi:type="dcterms:W3CDTF">2025-06-02T15:59:45Z</dcterms:created>
  <dcterms:modified xsi:type="dcterms:W3CDTF">2025-10-01T07:32:31Z</dcterms:modified>
</cp:coreProperties>
</file>